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BuÇalışmaKitabı" defaultThemeVersion="124226"/>
  <bookViews>
    <workbookView xWindow="240" yWindow="90" windowWidth="20115" windowHeight="7995"/>
  </bookViews>
  <sheets>
    <sheet name="Form" sheetId="1" r:id="rId1"/>
    <sheet name="COP-LOP" sheetId="2" state="hidden" r:id="rId2"/>
    <sheet name="Metinler" sheetId="3" state="hidden" r:id="rId3"/>
    <sheet name="Form A" sheetId="4" r:id="rId4"/>
  </sheets>
  <definedNames>
    <definedName name="_xlnm.Print_Area" localSheetId="0">Form!$A$1:$AB$83</definedName>
  </definedNames>
  <calcPr calcId="145621"/>
</workbook>
</file>

<file path=xl/calcChain.xml><?xml version="1.0" encoding="utf-8"?>
<calcChain xmlns="http://schemas.openxmlformats.org/spreadsheetml/2006/main">
  <c r="Q43" i="1" l="1"/>
  <c r="A88" i="3"/>
  <c r="A87" i="3"/>
  <c r="B8" i="4" s="1"/>
  <c r="A86" i="3"/>
  <c r="C7" i="4" s="1"/>
  <c r="C129" i="2" l="1"/>
  <c r="AU287" i="1" l="1"/>
  <c r="AU286" i="1"/>
  <c r="AU285" i="1"/>
  <c r="AU284" i="1"/>
  <c r="AU283" i="1"/>
  <c r="AU282" i="1"/>
  <c r="AU281" i="1"/>
  <c r="A85" i="3" l="1"/>
  <c r="A84" i="3"/>
  <c r="F7" i="4" s="1"/>
  <c r="A83" i="3"/>
  <c r="E7" i="4" s="1"/>
  <c r="A82" i="3"/>
  <c r="C5" i="4" s="1"/>
  <c r="A3" i="3"/>
  <c r="G7" i="4" l="1"/>
  <c r="D7" i="4"/>
  <c r="A2" i="3"/>
  <c r="A27" i="3"/>
  <c r="A65" i="3" l="1"/>
  <c r="U37" i="1" s="1"/>
  <c r="AU179" i="1"/>
  <c r="AU178" i="1"/>
  <c r="AU177" i="1"/>
  <c r="AV232" i="1"/>
  <c r="AV231" i="1"/>
  <c r="AV230" i="1"/>
  <c r="AV229" i="1"/>
  <c r="AV228" i="1"/>
  <c r="AU279" i="1"/>
  <c r="AU278" i="1"/>
  <c r="AU277" i="1"/>
  <c r="AU276" i="1"/>
  <c r="AU274" i="1"/>
  <c r="AU273" i="1"/>
  <c r="AU272" i="1"/>
  <c r="AU271" i="1"/>
  <c r="AU270" i="1"/>
  <c r="AU268" i="1"/>
  <c r="AU267" i="1"/>
  <c r="AU266" i="1"/>
  <c r="AU265" i="1"/>
  <c r="AU264" i="1"/>
  <c r="AU262" i="1"/>
  <c r="AU261" i="1"/>
  <c r="AU260" i="1"/>
  <c r="AU259" i="1"/>
  <c r="AU258" i="1"/>
  <c r="AU256" i="1"/>
  <c r="AU255" i="1"/>
  <c r="AU254" i="1"/>
  <c r="AU253" i="1"/>
  <c r="AU251" i="1"/>
  <c r="AU250" i="1"/>
  <c r="AU249" i="1"/>
  <c r="AU248" i="1"/>
  <c r="AU247" i="1"/>
  <c r="AU246" i="1"/>
  <c r="AU245" i="1"/>
  <c r="AU244" i="1"/>
  <c r="AU242" i="1"/>
  <c r="AU241" i="1"/>
  <c r="AU240" i="1"/>
  <c r="AU239" i="1"/>
  <c r="AU238" i="1"/>
  <c r="AU236" i="1"/>
  <c r="AU235" i="1"/>
  <c r="AU234" i="1"/>
  <c r="AU232" i="1"/>
  <c r="AU231" i="1"/>
  <c r="AU230" i="1"/>
  <c r="AU229" i="1"/>
  <c r="AU228" i="1"/>
  <c r="AU227" i="1"/>
  <c r="AU225" i="1"/>
  <c r="AU224" i="1"/>
  <c r="AU223" i="1"/>
  <c r="AU222" i="1"/>
  <c r="AU221" i="1"/>
  <c r="AU220" i="1"/>
  <c r="AU219" i="1"/>
  <c r="AU218" i="1"/>
  <c r="AU217" i="1"/>
  <c r="AU216" i="1"/>
  <c r="AU215" i="1"/>
  <c r="AU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U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U187" i="1"/>
  <c r="AU185" i="1"/>
  <c r="AU184" i="1"/>
  <c r="AU183" i="1"/>
  <c r="AU182" i="1"/>
  <c r="AU181" i="1"/>
  <c r="AU176" i="1"/>
  <c r="AU175" i="1"/>
  <c r="AU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U161" i="1"/>
  <c r="AU160" i="1"/>
  <c r="AU159" i="1"/>
  <c r="AU158" i="1"/>
  <c r="AU157" i="1"/>
  <c r="AU155" i="1"/>
  <c r="AU154" i="1"/>
  <c r="AU153" i="1"/>
  <c r="AU152" i="1"/>
  <c r="AU151" i="1"/>
  <c r="AU150" i="1"/>
  <c r="AU149" i="1"/>
  <c r="AU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U135" i="1"/>
  <c r="AU134" i="1"/>
  <c r="AU133" i="1"/>
  <c r="AU132" i="1"/>
  <c r="AU131" i="1"/>
  <c r="AU130" i="1"/>
  <c r="AU128" i="1"/>
  <c r="AU127" i="1"/>
  <c r="AU126" i="1"/>
  <c r="AU125" i="1"/>
  <c r="AU123" i="1"/>
  <c r="AU122" i="1"/>
  <c r="AU121" i="1"/>
  <c r="AU119" i="1"/>
  <c r="AU118" i="1"/>
  <c r="AU117" i="1"/>
  <c r="AU116" i="1"/>
  <c r="AU115" i="1"/>
  <c r="AU113" i="1"/>
  <c r="AU112" i="1"/>
  <c r="AU111" i="1"/>
  <c r="AU110" i="1"/>
  <c r="AU109" i="1"/>
  <c r="AU108" i="1"/>
  <c r="AU107" i="1"/>
  <c r="AU106" i="1"/>
  <c r="AU105" i="1"/>
  <c r="AU104" i="1"/>
  <c r="AU103" i="1"/>
  <c r="AU102" i="1"/>
  <c r="AU100" i="1"/>
  <c r="AU99" i="1"/>
  <c r="AU98" i="1"/>
  <c r="AU97" i="1"/>
  <c r="AU96" i="1"/>
  <c r="AU95" i="1"/>
  <c r="AU94" i="1"/>
  <c r="AU93" i="1"/>
  <c r="AU91" i="1"/>
  <c r="AU90" i="1"/>
  <c r="AU89" i="1"/>
  <c r="AU88" i="1"/>
  <c r="AU87" i="1"/>
  <c r="G12" i="1" l="1"/>
  <c r="Q44" i="1"/>
  <c r="A30" i="3" l="1"/>
  <c r="S13" i="1" s="1"/>
  <c r="A81" i="3"/>
  <c r="O77" i="1" s="1"/>
  <c r="A80" i="3"/>
  <c r="C73" i="1" s="1"/>
  <c r="A79" i="3"/>
  <c r="C55" i="1" s="1"/>
  <c r="A78" i="3"/>
  <c r="Q52" i="1" s="1"/>
  <c r="A77" i="3"/>
  <c r="Q51" i="1" s="1"/>
  <c r="A76" i="3"/>
  <c r="Q50" i="1" s="1"/>
  <c r="A75" i="3"/>
  <c r="Q49" i="1" s="1"/>
  <c r="A74" i="3"/>
  <c r="Q48" i="1" s="1"/>
  <c r="A73" i="3"/>
  <c r="C52" i="1" s="1"/>
  <c r="A72" i="3"/>
  <c r="C51" i="1" s="1"/>
  <c r="A71" i="3"/>
  <c r="C50" i="1" s="1"/>
  <c r="A70" i="3"/>
  <c r="C48" i="1" s="1"/>
  <c r="A69" i="3"/>
  <c r="A68" i="3"/>
  <c r="C44" i="1" s="1"/>
  <c r="A67" i="3"/>
  <c r="C42" i="1" s="1"/>
  <c r="A66" i="3"/>
  <c r="A64" i="3"/>
  <c r="U36" i="1" s="1"/>
  <c r="A63" i="3"/>
  <c r="N39" i="1" s="1"/>
  <c r="A62" i="3"/>
  <c r="N38" i="1" s="1"/>
  <c r="A61" i="3"/>
  <c r="N36" i="1" s="1"/>
  <c r="A60" i="3"/>
  <c r="I39" i="1" s="1"/>
  <c r="A59" i="3"/>
  <c r="I36" i="1" s="1"/>
  <c r="A58" i="3"/>
  <c r="C39" i="1" s="1"/>
  <c r="A57" i="3"/>
  <c r="C38" i="1" s="1"/>
  <c r="A56" i="3"/>
  <c r="C36" i="1" s="1"/>
  <c r="A55" i="3"/>
  <c r="C35" i="1" s="1"/>
  <c r="A54" i="3"/>
  <c r="R31" i="1" s="1"/>
  <c r="A53" i="3"/>
  <c r="E31" i="1" s="1"/>
  <c r="A52" i="3"/>
  <c r="C30" i="1" s="1"/>
  <c r="A51" i="3"/>
  <c r="R26" i="1" s="1"/>
  <c r="A50" i="3"/>
  <c r="R25" i="1" s="1"/>
  <c r="A49" i="3"/>
  <c r="M28" i="1" s="1"/>
  <c r="A48" i="3"/>
  <c r="K27" i="1" s="1"/>
  <c r="A47" i="3"/>
  <c r="K26" i="1" s="1"/>
  <c r="A46" i="3"/>
  <c r="K25" i="1" s="1"/>
  <c r="A45" i="3"/>
  <c r="K24" i="1" s="1"/>
  <c r="A44" i="3"/>
  <c r="C27" i="1" s="1"/>
  <c r="A43" i="3"/>
  <c r="C26" i="1" s="1"/>
  <c r="A42" i="3"/>
  <c r="C25" i="1" s="1"/>
  <c r="A41" i="3"/>
  <c r="C24" i="1" s="1"/>
  <c r="A40" i="3"/>
  <c r="R21" i="1" s="1"/>
  <c r="A39" i="3"/>
  <c r="R19" i="1" s="1"/>
  <c r="A38" i="3"/>
  <c r="R18" i="1" s="1"/>
  <c r="A37" i="3"/>
  <c r="A36" i="3"/>
  <c r="H18" i="1" s="1"/>
  <c r="B4" i="4" s="1"/>
  <c r="A35" i="3"/>
  <c r="C21" i="1" s="1"/>
  <c r="A34" i="3"/>
  <c r="C19" i="1" s="1"/>
  <c r="A33" i="3"/>
  <c r="C18" i="1" s="1"/>
  <c r="A32" i="3"/>
  <c r="C17" i="1" s="1"/>
  <c r="A31" i="3"/>
  <c r="V11" i="1" s="1"/>
  <c r="A29" i="3"/>
  <c r="M13" i="1" s="1"/>
  <c r="A28" i="3"/>
  <c r="C13" i="1" s="1"/>
  <c r="A26" i="3"/>
  <c r="C11" i="1" s="1"/>
  <c r="A25" i="3"/>
  <c r="T7" i="1" s="1"/>
  <c r="A24" i="3"/>
  <c r="T6" i="1" s="1"/>
  <c r="A23" i="3"/>
  <c r="J9" i="1" s="1"/>
  <c r="A22" i="3"/>
  <c r="C9" i="1" s="1"/>
  <c r="A21" i="3"/>
  <c r="C8" i="1" s="1"/>
  <c r="A20" i="3"/>
  <c r="C7" i="1" s="1"/>
  <c r="B3" i="4" s="1"/>
  <c r="A19" i="3"/>
  <c r="C6" i="1" s="1"/>
  <c r="B2" i="4" s="1"/>
  <c r="A18" i="3"/>
  <c r="E4" i="1" s="1"/>
  <c r="W40" i="1" l="1"/>
  <c r="U6" i="1"/>
  <c r="B129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C128" i="2" l="1"/>
  <c r="C126" i="2"/>
  <c r="C125" i="2"/>
  <c r="C124" i="2"/>
  <c r="C123" i="2"/>
  <c r="C122" i="2"/>
  <c r="C121" i="2"/>
  <c r="C120" i="2"/>
  <c r="C119" i="2"/>
  <c r="C118" i="2"/>
  <c r="C117" i="2"/>
  <c r="C116" i="2"/>
  <c r="C115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0" i="2"/>
  <c r="C99" i="2"/>
  <c r="C98" i="2"/>
  <c r="C97" i="2"/>
  <c r="C96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4" i="2"/>
  <c r="C13" i="2"/>
  <c r="C12" i="2"/>
  <c r="C11" i="2"/>
  <c r="C10" i="2"/>
  <c r="C9" i="2"/>
  <c r="C8" i="2"/>
  <c r="C7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C45" i="1" l="1"/>
  <c r="Q45" i="1"/>
  <c r="AX300" i="1" l="1"/>
  <c r="AX302" i="1" l="1"/>
  <c r="AX303" i="1" s="1"/>
  <c r="AX304" i="1" s="1"/>
  <c r="AX305" i="1" s="1"/>
  <c r="AX306" i="1" s="1"/>
  <c r="AX307" i="1" s="1"/>
  <c r="AX308" i="1" s="1"/>
  <c r="AX309" i="1" s="1"/>
  <c r="AX310" i="1" s="1"/>
  <c r="AX311" i="1" s="1"/>
  <c r="AX312" i="1" s="1"/>
  <c r="AX313" i="1" s="1"/>
  <c r="AX314" i="1" s="1"/>
  <c r="AX315" i="1" s="1"/>
  <c r="AX316" i="1" s="1"/>
  <c r="AX317" i="1" s="1"/>
  <c r="AX318" i="1" s="1"/>
  <c r="AX319" i="1" s="1"/>
  <c r="AX320" i="1" s="1"/>
  <c r="AX321" i="1" s="1"/>
  <c r="AX322" i="1" s="1"/>
  <c r="AX323" i="1" s="1"/>
  <c r="AX324" i="1" s="1"/>
  <c r="AX325" i="1" s="1"/>
  <c r="AX326" i="1" s="1"/>
  <c r="AX327" i="1" s="1"/>
  <c r="AX328" i="1" s="1"/>
  <c r="AX329" i="1" s="1"/>
  <c r="AX330" i="1" s="1"/>
  <c r="AX331" i="1" s="1"/>
  <c r="AX332" i="1" s="1"/>
  <c r="AX333" i="1" s="1"/>
  <c r="AX334" i="1" s="1"/>
  <c r="AX335" i="1" s="1"/>
  <c r="AX336" i="1" s="1"/>
  <c r="AX337" i="1" s="1"/>
  <c r="AX338" i="1" s="1"/>
  <c r="AX339" i="1" s="1"/>
  <c r="AX340" i="1" s="1"/>
  <c r="AX341" i="1" s="1"/>
  <c r="AX342" i="1" s="1"/>
  <c r="AX343" i="1" s="1"/>
  <c r="AX344" i="1" s="1"/>
  <c r="AX345" i="1" s="1"/>
  <c r="AX346" i="1" s="1"/>
  <c r="AX347" i="1" s="1"/>
  <c r="AX348" i="1" s="1"/>
  <c r="AX349" i="1" s="1"/>
  <c r="AX350" i="1" s="1"/>
  <c r="AX351" i="1" s="1"/>
  <c r="AX352" i="1" s="1"/>
  <c r="AX353" i="1" s="1"/>
  <c r="AX354" i="1" s="1"/>
  <c r="AX355" i="1" s="1"/>
  <c r="AX356" i="1" s="1"/>
  <c r="AX357" i="1" s="1"/>
  <c r="AX358" i="1" s="1"/>
  <c r="AX359" i="1" s="1"/>
  <c r="AX360" i="1" s="1"/>
  <c r="AX361" i="1" s="1"/>
  <c r="AX362" i="1" s="1"/>
  <c r="AX363" i="1" s="1"/>
  <c r="AX364" i="1" s="1"/>
  <c r="AX365" i="1" s="1"/>
  <c r="AX366" i="1" s="1"/>
  <c r="AX367" i="1" s="1"/>
  <c r="AX368" i="1" s="1"/>
  <c r="AX369" i="1" s="1"/>
  <c r="AX370" i="1" s="1"/>
  <c r="AX371" i="1" s="1"/>
  <c r="AX372" i="1" s="1"/>
  <c r="AX373" i="1" s="1"/>
  <c r="AX374" i="1" s="1"/>
  <c r="AX375" i="1" s="1"/>
  <c r="AX376" i="1" s="1"/>
  <c r="AX377" i="1" s="1"/>
  <c r="AX378" i="1" s="1"/>
  <c r="AX379" i="1" s="1"/>
  <c r="AX380" i="1" s="1"/>
  <c r="AX381" i="1" s="1"/>
  <c r="AX382" i="1" s="1"/>
  <c r="AX383" i="1" s="1"/>
  <c r="AX384" i="1" s="1"/>
  <c r="AX385" i="1" s="1"/>
  <c r="AX386" i="1" s="1"/>
  <c r="AX387" i="1" s="1"/>
  <c r="AX388" i="1" s="1"/>
  <c r="AX389" i="1" s="1"/>
  <c r="AX390" i="1" s="1"/>
  <c r="AX391" i="1" s="1"/>
  <c r="AX392" i="1" s="1"/>
  <c r="AX393" i="1" s="1"/>
  <c r="AX394" i="1" s="1"/>
  <c r="AX395" i="1" s="1"/>
  <c r="AX396" i="1" s="1"/>
  <c r="AX397" i="1" s="1"/>
  <c r="AX398" i="1" s="1"/>
  <c r="AX399" i="1" s="1"/>
  <c r="AX400" i="1" s="1"/>
  <c r="AX401" i="1" s="1"/>
  <c r="AX402" i="1" s="1"/>
  <c r="AX403" i="1" s="1"/>
  <c r="AX404" i="1" s="1"/>
  <c r="AX405" i="1" s="1"/>
  <c r="AX406" i="1" s="1"/>
  <c r="AX407" i="1" s="1"/>
  <c r="AX408" i="1" s="1"/>
  <c r="AX409" i="1" s="1"/>
  <c r="AX410" i="1" s="1"/>
  <c r="AX411" i="1" s="1"/>
  <c r="AX412" i="1" s="1"/>
  <c r="AX413" i="1" s="1"/>
  <c r="P40" i="1"/>
</calcChain>
</file>

<file path=xl/sharedStrings.xml><?xml version="1.0" encoding="utf-8"?>
<sst xmlns="http://schemas.openxmlformats.org/spreadsheetml/2006/main" count="951" uniqueCount="580">
  <si>
    <t>Traction Types</t>
  </si>
  <si>
    <t>Stops</t>
  </si>
  <si>
    <t>Kg</t>
  </si>
  <si>
    <t>m/s</t>
  </si>
  <si>
    <t>Power / Current</t>
  </si>
  <si>
    <t>kW</t>
  </si>
  <si>
    <t>A</t>
  </si>
  <si>
    <t>Door Lock Magnet</t>
  </si>
  <si>
    <t>Encoder Cards</t>
  </si>
  <si>
    <t>Contactors</t>
  </si>
  <si>
    <t>Order Confirmation</t>
  </si>
  <si>
    <t>YES</t>
  </si>
  <si>
    <t>Car Speed</t>
  </si>
  <si>
    <t>NO</t>
  </si>
  <si>
    <t>Delivery Date</t>
  </si>
  <si>
    <t>Motor Brake</t>
  </si>
  <si>
    <t>Valve</t>
  </si>
  <si>
    <t>Machine Brand</t>
  </si>
  <si>
    <t>60 V DC</t>
  </si>
  <si>
    <t>12 V DC</t>
  </si>
  <si>
    <t>NONE</t>
  </si>
  <si>
    <t>A.SASSI</t>
  </si>
  <si>
    <t>AKE OSMA</t>
  </si>
  <si>
    <t>110 V DC</t>
  </si>
  <si>
    <t>48 V DC</t>
  </si>
  <si>
    <t>AKAR</t>
  </si>
  <si>
    <t>ÇAĞIN CRİPPA</t>
  </si>
  <si>
    <t>190 V DC</t>
  </si>
  <si>
    <t>AKAY</t>
  </si>
  <si>
    <t>DEMAS</t>
  </si>
  <si>
    <t>207 V DC</t>
  </si>
  <si>
    <t>AKİŞ</t>
  </si>
  <si>
    <t>FERMATOR 3VF</t>
  </si>
  <si>
    <t>ARK</t>
  </si>
  <si>
    <t>HAS</t>
  </si>
  <si>
    <t>ASTES</t>
  </si>
  <si>
    <t>HÜRAS</t>
  </si>
  <si>
    <t>ENGİN</t>
  </si>
  <si>
    <t>KATLANIR</t>
  </si>
  <si>
    <t>LEROY SOMER</t>
  </si>
  <si>
    <t>MEKİSAN</t>
  </si>
  <si>
    <t>LIFT EQUIP</t>
  </si>
  <si>
    <t>MERİH</t>
  </si>
  <si>
    <t>None</t>
  </si>
  <si>
    <t>MONTANARI</t>
  </si>
  <si>
    <t>PRİSMA</t>
  </si>
  <si>
    <t>NAGEL</t>
  </si>
  <si>
    <t>SEMATIC</t>
  </si>
  <si>
    <t>SCHINDLER</t>
  </si>
  <si>
    <t>TROMP</t>
  </si>
  <si>
    <t>SICOR</t>
  </si>
  <si>
    <t>WITTUR HYDRA +</t>
  </si>
  <si>
    <t>YÜKSELİŞ</t>
  </si>
  <si>
    <t>ZIEHL ABEGG</t>
  </si>
  <si>
    <t>BIOFIAL</t>
  </si>
  <si>
    <t>BUCHER</t>
  </si>
  <si>
    <t>GMV 3010 VALF</t>
  </si>
  <si>
    <t>GMV 3100 VALF</t>
  </si>
  <si>
    <t>GMV ENG VALF</t>
  </si>
  <si>
    <t>IGV</t>
  </si>
  <si>
    <t>KLEEMANN</t>
  </si>
  <si>
    <t>M0RE</t>
  </si>
  <si>
    <t>MORİS</t>
  </si>
  <si>
    <t>SX-CLASSIC</t>
  </si>
  <si>
    <t>Controllers</t>
  </si>
  <si>
    <t>Control Types</t>
  </si>
  <si>
    <t>Traction</t>
  </si>
  <si>
    <t>Oto Door</t>
  </si>
  <si>
    <t>ARD</t>
  </si>
  <si>
    <t>Serial comm. with car via Can-Bus (max 16 stps single, 9 stps double button, Hyd 7 stps)</t>
  </si>
  <si>
    <t>Single button down-collective (KSA)</t>
  </si>
  <si>
    <t>Simplex</t>
  </si>
  <si>
    <t>220 V AC</t>
  </si>
  <si>
    <t>Hydraulic (Star-Delta)</t>
  </si>
  <si>
    <t>Counter Switch (Mikopulse)</t>
  </si>
  <si>
    <t>24 V DC</t>
  </si>
  <si>
    <t>Gray Code</t>
  </si>
  <si>
    <t>3 PHASE</t>
  </si>
  <si>
    <t>S-MS</t>
  </si>
  <si>
    <t>Daumbwaiter (kitchen lift) (call-send, max 5 stops)</t>
  </si>
  <si>
    <t>Other</t>
  </si>
  <si>
    <t>Two Speed</t>
  </si>
  <si>
    <t>Single Speed</t>
  </si>
  <si>
    <t>Speed Governer Voltage</t>
  </si>
  <si>
    <t>Inverter Models</t>
  </si>
  <si>
    <t>MD Incremental</t>
  </si>
  <si>
    <t>EDT En-Dat</t>
  </si>
  <si>
    <t>SCH Sin-Cos</t>
  </si>
  <si>
    <t>for L1000A</t>
  </si>
  <si>
    <t>PG-B3 12 V(HTL)</t>
  </si>
  <si>
    <t>PG-X3 5 V (TTL)</t>
  </si>
  <si>
    <t>PG-F3 En-Dat</t>
  </si>
  <si>
    <t>PG-E3 Sin-Cos</t>
  </si>
  <si>
    <t>NONE - Open Loop</t>
  </si>
  <si>
    <t>SX-PLUS</t>
  </si>
  <si>
    <t>Hydraulic Brand</t>
  </si>
  <si>
    <t>PERMAGSA</t>
  </si>
  <si>
    <t>pcs</t>
  </si>
  <si>
    <t>Mik-el Mivox Seri Haberleşmeli Kat Butonyerleri</t>
  </si>
  <si>
    <t>MV1072-MB</t>
  </si>
  <si>
    <t>Tek Buton &amp; Simpleks &amp; 7-Seg Mavi / Multicolor &amp; Buzzer</t>
  </si>
  <si>
    <t>MV2072-MB</t>
  </si>
  <si>
    <t>Çift Buton &amp; Simpleks &amp; 7-Seg Mavi / Multicolor &amp; Buzzer</t>
  </si>
  <si>
    <t>MV1012-R</t>
  </si>
  <si>
    <t>Tek Buton &amp; Simpleks &amp; Dot-matris &amp; Kırmızı &amp; 160LED &amp; Buzzer</t>
  </si>
  <si>
    <t>MV2012-R</t>
  </si>
  <si>
    <t>Çift Buton &amp; Simpleks &amp; Dot-matris &amp; Kırmızı &amp;  160LED &amp; Buzzer</t>
  </si>
  <si>
    <t>MV1082-MB</t>
  </si>
  <si>
    <t>Tek Buton &amp; Dubleks &amp; 7-Seg Mavi / Multicolor &amp; Buzzer</t>
  </si>
  <si>
    <t>MV2082-MB</t>
  </si>
  <si>
    <t>Çift Buton &amp; Dubleks &amp; 7-Seg Mavi / Multicolor &amp; Buzzer</t>
  </si>
  <si>
    <t>MV1022-R</t>
  </si>
  <si>
    <t>Tek Buton &amp; Dubleks &amp; Dot-matris &amp; Kırmızı &amp; 2x160LED &amp; Buzzer</t>
  </si>
  <si>
    <t>MV2022-R</t>
  </si>
  <si>
    <t>Çift Buton &amp; Dubleks &amp; Dot-matris &amp; Kırmızı &amp;  2x160LED &amp; Buzzer</t>
  </si>
  <si>
    <t>Mik-el &amp; Ametal Seri Haberleşmeli Kat Butonyerleri</t>
  </si>
  <si>
    <t>SMSC 502 SL 14</t>
  </si>
  <si>
    <t>Tek Buton &amp; Simpleks &amp; 7-Seg Amber / Multicolor &amp; Buzzer</t>
  </si>
  <si>
    <t>IP600M 502 SL 14</t>
  </si>
  <si>
    <t>MARS 502 SL 14</t>
  </si>
  <si>
    <t>MARS 602 SL 14</t>
  </si>
  <si>
    <t>Çift Buton &amp; Simpleks &amp; 7-Seg Amber / Multicolor &amp; Buzzer</t>
  </si>
  <si>
    <t>P90 502 SL 14</t>
  </si>
  <si>
    <t>P150 703A SL 14</t>
  </si>
  <si>
    <t>Tek Buton &amp; Dubleks &amp; 7-Seg Amber / Multicolor &amp; Buzzer</t>
  </si>
  <si>
    <t>P150 703 SL 14</t>
  </si>
  <si>
    <t>Çift Buton &amp; Dubleks &amp; 7-Seg Amber / Multicolor &amp; Buzzer</t>
  </si>
  <si>
    <t>SMSC 502 SL 160</t>
  </si>
  <si>
    <t>Tek Buton &amp; Simpleks &amp; Dot-matris Kırmızı &amp; Buzzer</t>
  </si>
  <si>
    <t>IP600M 502 SL 160</t>
  </si>
  <si>
    <t>MARS 502 SL 160</t>
  </si>
  <si>
    <t>MARS 602 SL 160</t>
  </si>
  <si>
    <t>Çift Buton &amp; Simpleks &amp; Dot-matris Kırmızı &amp; Buzzer</t>
  </si>
  <si>
    <t>P90 502 SL 160</t>
  </si>
  <si>
    <t>P150 703A SL 160</t>
  </si>
  <si>
    <t>Tek Buton &amp; Dubleks &amp; Dot-matris Kırmızı &amp; Buzzer</t>
  </si>
  <si>
    <t>P150 703 SL 160</t>
  </si>
  <si>
    <t>Çift Buton &amp; Dubleks &amp; Dot-matris Kırmızı &amp; Buzzer</t>
  </si>
  <si>
    <t>Mik-el &amp; But-San Seri Haberleşmeli Kat Butonyerleri</t>
  </si>
  <si>
    <t>Single Button &amp; Simplex &amp; 7-Seg Amber / Multicolor &amp; Buzzer</t>
  </si>
  <si>
    <t>Single Button &amp; Simplex &amp; 7-Seg Blue / Multicolor &amp; Buzzer</t>
  </si>
  <si>
    <t>Single Button &amp; Duplex &amp; 7-Seg Blue / Multicolor &amp; Buzzer</t>
  </si>
  <si>
    <t>Single Button &amp; Duplex &amp; 7-Seg Amber / Multicolor &amp; Buzzer</t>
  </si>
  <si>
    <t>Double Button &amp; Simplex &amp; 7-Seg Blue / Multicolor &amp; Buzzer</t>
  </si>
  <si>
    <t>Double Button &amp; Duplex &amp; 7-Seg Blue / Multicolor &amp; Buzzer</t>
  </si>
  <si>
    <t>Double Button &amp; Simplex &amp; 7-Seg Amber / Multicolor &amp; Buzzer</t>
  </si>
  <si>
    <t>Double Button &amp; Duplex &amp; 7-Seg Amber / Multicolor &amp; Buzzer</t>
  </si>
  <si>
    <t>Single Button &amp; Simplex &amp; Dot-matrix &amp; Red &amp; 160LED &amp; Buzzer</t>
  </si>
  <si>
    <t>Double Button &amp; Simplex &amp; Dot-matrix &amp; Red &amp;  160LED &amp; Buzzer</t>
  </si>
  <si>
    <t>Single Button &amp; Duplex &amp; Dot-matrix &amp; Red &amp; 2x160LED &amp; Buzzer</t>
  </si>
  <si>
    <t>Double Button &amp; Duplex &amp; Dot-matrix &amp; Red &amp;  2x160LED &amp; Buzzer</t>
  </si>
  <si>
    <t>Single Button &amp; Simplex &amp; Dot-matrix Red &amp; Buzzer</t>
  </si>
  <si>
    <t>Double Button &amp; Simplex &amp; Dot-matrix Red &amp; Buzzer</t>
  </si>
  <si>
    <t>Single Button &amp; Duplex &amp; Dot-matrix Red &amp; Buzzer</t>
  </si>
  <si>
    <t>Double Button &amp; Duplex &amp; Dot-matrix Red &amp; Buzzer</t>
  </si>
  <si>
    <t>Mik-el Mivox Seri Haberleşmeli Kabin Butonyerleri</t>
  </si>
  <si>
    <t>MiVOX MV8112</t>
  </si>
  <si>
    <t xml:space="preserve">750x150x9.9mm, DM LED + 3m kablo </t>
  </si>
  <si>
    <t>MiVOX MV7112</t>
  </si>
  <si>
    <t>1100x180x9.9mm, Kırmızı DM LED + İnterkom + 3m kablo + Sesli Anons (SD kart hariç)</t>
  </si>
  <si>
    <t>MiVOX MV71C2</t>
  </si>
  <si>
    <t>1100x180x9.9mm, 2x4,3" TFT Gösterge + İnterkom + 3m kablo + Sesli Anons (SD kart hariç)</t>
  </si>
  <si>
    <t>MiVOX MV9112</t>
  </si>
  <si>
    <t>2150x180x9.9mm, DM LED + 3m kablo + Sesli Anons (SD kart hariç)</t>
  </si>
  <si>
    <t>MiVOX MV91C2</t>
  </si>
  <si>
    <t>2150x180x9.9mm, 2x4,3" TFT Gösterge + İnterkom + 3m kablo + Sesli Anons (SD kart hariç)</t>
  </si>
  <si>
    <t>Mik-el &amp; Ametal Seri Haberleşmeli Kabin Butonyerleri</t>
  </si>
  <si>
    <t>AMETAL COP 1120 LCD ALCD 80</t>
  </si>
  <si>
    <t>225 x 1050 mm, LCD gösterge, ÇİFT sıralı buton yerleşimi, bükümlü, menteşeli kilitli kapak, GURME PANEL + kapı açma-kapama, İnterkom ünitesi ve butonu, Fan butonu. SC24 kartı, Sesli Anons (SD kart ve hoparlörler hariç) ve 3,5m haberleşme kablosu dahildir.</t>
  </si>
  <si>
    <t>AMETAL COP 2120 LCD ALCD 80</t>
  </si>
  <si>
    <t>225 x 2050 mm, LCD gösterge, ÇİFT sıralı buton yerleşimi, bükümlü, menteşeli kilitli kapak, GURME PANEL + kapı açma-kapama, İnterkom ünitesi ve butonu, Fan butonu. SC24 kartı, Sesli Anons (SD kart ve hoparlörler hariç)  ve 3,5m haberleşme kablosu dahildir.</t>
  </si>
  <si>
    <t>AMETAL BS 200 LCD ALCD 80</t>
  </si>
  <si>
    <t>BS 200 (190 x 1000 mm kapak. Bükümsüz + vidalı, --- EKO SERİ ---) 
--- LCD gösterge --- + kapı açma-kapama, İnterkom ünitesi ve butonu, Fan butonu. SC24 kartı, Sesli Anons (SD kart ve hoparlörler hariç)  ve 3,5m haberleşme kablosu dahildir.</t>
  </si>
  <si>
    <t>AMETAL BS 2000 LCD ALCD 80</t>
  </si>
  <si>
    <t>BS 200 (190 x 2000 mm kapak. Bükümsüz + vidalı, --- EKO SERİ ---) 
--- LCD gösterge --- + kapı açma-kapama, İnterkom ünitesi ve butonu, Fan butonu. SC24 kartı, Sesli Anons (SD kart ve hoparlörler hariç)  ve 3,5m haberleşme kablosu dahildir.</t>
  </si>
  <si>
    <t>AMETAL COP 1120 ATFT 7</t>
  </si>
  <si>
    <t>225 x 1050 mm, TFT gösterge, ÇİFT sıralı buton yerleşimi, bükümlü, menteşeli kilitli kapak, GURME PANEL + kapı açma-kapama, İnterkom ünitesi ve butonu, Fan butonu. SC24 kartı, Sesli Anons (SD kart ve hoparlörler hariç) ve 3,5m haberleşme kablosu dahildir.</t>
  </si>
  <si>
    <t>AMETAL COP 2120 ATFT 7</t>
  </si>
  <si>
    <t>225 x 2050 mm, TFT gösterge, ÇİFT sıralı buton yerleşimi, bükümlü, menteşeli kilitli kapak, GURME PANEL + kapı açma-kapama, İnterkom ünitesi ve butonu, Fan butonu. SC24 kartı, Sesli Anons (SD kart ve hoparlörler hariç)  ve 3,5m haberleşme kablosu dahildir.</t>
  </si>
  <si>
    <t>AMETAL BS 200 ATFT 7</t>
  </si>
  <si>
    <t>BS 200 (190 x 1000 mm kapak. Bükümsüz + vidalı, --- EKO SERİ ---) 
--- TFT gösterge --- + kapı açma-kapama, İnterkom ünitesi ve butonu, Fan butonu. SC24 kartı, Sesli Anons (SD kart ve hoparlörler hariç)  ve 3,5m haberleşme kablosu dahildir.</t>
  </si>
  <si>
    <t>AMETAL BS 2000 ATFT 7</t>
  </si>
  <si>
    <t>BS 200 (190 x 2000 mm kapak. Bükümsüz + vidalı, --- EKO SERİ ---) 
--- TFT gösterge --- + kapı açma-kapama, İnterkom ünitesi ve butonu, Fan butonu. SC24 kartı, Sesli Anons (SD kart ve hoparlörler hariç)  ve 3,5m haberleşme kablosu dahildir.</t>
  </si>
  <si>
    <t>AMETAL COP 1120 DMBUS 630</t>
  </si>
  <si>
    <t>225 x 1050 mm, Dot-matris gösterge, ÇİFT sıralı buton yerleşimi, bükümlü, menteşeli kilitli kapak, GURME PANEL + kapı açma-kapama, İnterkom ünitesi ve butonu, Fan butonu. SC24 kartı, Sesli Anons (SD kart ve hoparlörler hariç) ve 3,5m haberleşme kablosu dahildir.</t>
  </si>
  <si>
    <t>AMETAL COP 2120 DMBUS 630</t>
  </si>
  <si>
    <t>225 x 2050 mm, Dot-matris gösterge, ÇİFT sıralı buton yerleşimi, bükümlü, menteşeli kilitli kapak, GURME PANEL + kapı açma-kapama, İnterkom ünitesi ve butonu, Fan butonu. SC24 kartı, Sesli Anons (SD kart ve hoparlörler hariç)  ve 3,5m haberleşme kablosu dahildir.</t>
  </si>
  <si>
    <t>AMETAL BS 200 DMBUS 630</t>
  </si>
  <si>
    <t>BS 200 (190 x 1000 mm kapak. Bükümsüz + vidalı, --- EKO SERİ ---) 
--- Dot-matris gösterge --- + kapı açma-kapama, İnterkom ünitesi ve butonu, Fan butonu. SC24 kartı, Sesli Anons (SD kart ve hoparlörler hariç)  ve 3,5m haberleşme kablosu dahildir.</t>
  </si>
  <si>
    <t>AMETAL BS 2000 DMBUS 630</t>
  </si>
  <si>
    <t>BS 200 (190 x 2000 mm kapak. Bükümsüz + vidalı, --- EKO SERİ ---) 
--- Dot-matris gösterge --- + kapı açma-kapama, İnterkom ünitesi ve butonu, Fan butonu. SC24 kartı, Sesli Anons (SD kart ve hoparlörler hariç)  ve 3,5m haberleşme kablosu dahildir.</t>
  </si>
  <si>
    <t>Mik-el &amp; But-San Seri Haberleşmeli Kabin Butonyerleri</t>
  </si>
  <si>
    <t>COP</t>
  </si>
  <si>
    <t>No of Stops</t>
  </si>
  <si>
    <t>Double button selective-collective (KS)</t>
  </si>
  <si>
    <t>VVVF Geared</t>
  </si>
  <si>
    <t>VVVF Gearless</t>
  </si>
  <si>
    <t>Hydraulic (Ready for Soft Starter)</t>
  </si>
  <si>
    <t>Hydraulic (Direct Start)</t>
  </si>
  <si>
    <t>Serial comm. with car, COP &amp; landings via Can-Bus (max 24 stops single or double button)</t>
  </si>
  <si>
    <t>for MD-2012/STO</t>
  </si>
  <si>
    <t>MD-STO 15A</t>
  </si>
  <si>
    <t>MD-STO 18A</t>
  </si>
  <si>
    <t>MD-STO 22A</t>
  </si>
  <si>
    <t>MD-STO 26A</t>
  </si>
  <si>
    <t>MD-STO 34A</t>
  </si>
  <si>
    <t>MIK-EL MD-STO Series</t>
  </si>
  <si>
    <t>MIK-EL MD-2012 Series</t>
  </si>
  <si>
    <t>MD-2012 15A</t>
  </si>
  <si>
    <t>MD-2012 18A</t>
  </si>
  <si>
    <t>MD-2012 22A</t>
  </si>
  <si>
    <t>MD-2012 26A</t>
  </si>
  <si>
    <t>MD-2012 34A</t>
  </si>
  <si>
    <t>MD-2012 50A</t>
  </si>
  <si>
    <t>MD-2012 66A</t>
  </si>
  <si>
    <t>YASKAWA L1000A Series</t>
  </si>
  <si>
    <t>L1000A 15A</t>
  </si>
  <si>
    <t>L1000A 18A</t>
  </si>
  <si>
    <t>L1000A 09A</t>
  </si>
  <si>
    <t>L1000A 24A</t>
  </si>
  <si>
    <t>L1000A 31A</t>
  </si>
  <si>
    <t>L1000A 39A</t>
  </si>
  <si>
    <t>L1000A 45A</t>
  </si>
  <si>
    <t>L1000A 60A</t>
  </si>
  <si>
    <t>L1000A 75A</t>
  </si>
  <si>
    <t>L1000A 91A</t>
  </si>
  <si>
    <t>L1000A 112A</t>
  </si>
  <si>
    <t>Shaft Copying via motor encoder</t>
  </si>
  <si>
    <t>Same</t>
  </si>
  <si>
    <t>2nd Door (if any)</t>
  </si>
  <si>
    <t>Doors</t>
  </si>
  <si>
    <t>General Specifications</t>
  </si>
  <si>
    <t>PROLIFT</t>
  </si>
  <si>
    <t>EMAY</t>
  </si>
  <si>
    <t>FABRE</t>
  </si>
  <si>
    <t>KLEFER</t>
  </si>
  <si>
    <t>UPS</t>
  </si>
  <si>
    <t>Ready for UPS</t>
  </si>
  <si>
    <t>Servosan ARD</t>
  </si>
  <si>
    <t>Emergency Rescue Device</t>
  </si>
  <si>
    <t>Safety Circuit</t>
  </si>
  <si>
    <t>Inverter Options for VVVF Lifts</t>
  </si>
  <si>
    <t>SX-ULTRA-P</t>
  </si>
  <si>
    <t>SX-ULTRA-S</t>
  </si>
  <si>
    <t>Triplex (3 lifts in a group)</t>
  </si>
  <si>
    <t>Quattro plex (4 lifts in a group)</t>
  </si>
  <si>
    <t>CP Types</t>
  </si>
  <si>
    <t>Long Type</t>
  </si>
  <si>
    <t>Slim Type</t>
  </si>
  <si>
    <t>Standard Type</t>
  </si>
  <si>
    <t>Standards</t>
  </si>
  <si>
    <t>EN81-20 Compatible</t>
  </si>
  <si>
    <t>EN81+A3 Compatible</t>
  </si>
  <si>
    <t>Base for Control Panel</t>
  </si>
  <si>
    <t>Custom Size</t>
  </si>
  <si>
    <t>Options &amp; Other Specifications</t>
  </si>
  <si>
    <t>SL205.SL.14 Q5MENS/LENS</t>
  </si>
  <si>
    <t>SL220.SL.14 Q5MENS/LENS</t>
  </si>
  <si>
    <t>FLX205.SL.14 Q5MENS/LENS</t>
  </si>
  <si>
    <t>FLX220.SL.14 Q5MENS/LENS</t>
  </si>
  <si>
    <t>FLX505.SL.14 Q5MENS/LENS</t>
  </si>
  <si>
    <t>FLX510.SL.14 Q5MENS/LENS</t>
  </si>
  <si>
    <t>205.SL.14 Q5MENS/LENS</t>
  </si>
  <si>
    <t>220.SL.14 Q5MENS/LENS</t>
  </si>
  <si>
    <t>505.SL.14 Q5MENS/LENS</t>
  </si>
  <si>
    <t>510.SL.14 Q5MENS/LENS</t>
  </si>
  <si>
    <t>SL205.SL.160 Q5MENS/LENS</t>
  </si>
  <si>
    <t>SL220.SL.160 Q5MENS/LENS</t>
  </si>
  <si>
    <t>FLX205.SL.160 Q5MENS/LENS</t>
  </si>
  <si>
    <t>FLX220.SL.160 Q5MENS/LENS</t>
  </si>
  <si>
    <t>FLX505.SL.160 Q5MENS/LENS</t>
  </si>
  <si>
    <t>FLX510.SL.160 Q5MENS/LENS</t>
  </si>
  <si>
    <t>205.SL.160 Q5MENS/LENS</t>
  </si>
  <si>
    <t>220.SL.160 Q5MENS/LENS</t>
  </si>
  <si>
    <t>505.SL.160 Q5MENS/LENS</t>
  </si>
  <si>
    <t>510.SL.160 Q5MENS/LENS</t>
  </si>
  <si>
    <t>FLX205.SL.14 FX6/B3-ENP.LS</t>
  </si>
  <si>
    <t>FLX220.SL.14 FX6/B3-ENP.LS</t>
  </si>
  <si>
    <t>FLX505.SL.14 FX6/B3-ENP.LS</t>
  </si>
  <si>
    <t>FLX510.SL.14 FX6/B3-ENP.LS</t>
  </si>
  <si>
    <t>205.SL.14 FX6/B3-ENP.LS</t>
  </si>
  <si>
    <t>220.SL.14 FX6/B3-ENP.LS</t>
  </si>
  <si>
    <t>505.SL.14 FX6/B3-ENP.LS</t>
  </si>
  <si>
    <t>510.SL.14 FX6/B3-ENP.LS</t>
  </si>
  <si>
    <t>FLX205.SL.160 FX6/B3-ENP.LS</t>
  </si>
  <si>
    <t>FLX220.SL.160 FX6/B3-ENP.LS</t>
  </si>
  <si>
    <t>FLX505.SL.160 FX6/B3-ENP.LS</t>
  </si>
  <si>
    <t>FLX510.SL.160 FX6/B3-ENP.LS</t>
  </si>
  <si>
    <t>205.SL.160 FX6/B3-ENP.LS</t>
  </si>
  <si>
    <t>220.SL.160 FX6/B3-ENP.LS</t>
  </si>
  <si>
    <t>505.SL.160 FX6/B3-ENP.LS</t>
  </si>
  <si>
    <t>510.SL.160 FX6/B3-ENP.LS</t>
  </si>
  <si>
    <t>FLX205.SL.14 V2-P</t>
  </si>
  <si>
    <t>FLX220.SL.14 V2-P</t>
  </si>
  <si>
    <t>FLX505.SL.14 V2-P</t>
  </si>
  <si>
    <t>FLX510.SL.14 V2-P</t>
  </si>
  <si>
    <t>205.SL.14 V2-P</t>
  </si>
  <si>
    <t>220.SL.14 V2-P</t>
  </si>
  <si>
    <t>505.SL.14 V2-P</t>
  </si>
  <si>
    <t>510.SL.14 V2-P</t>
  </si>
  <si>
    <t>FLX205.SL.160 V2-P</t>
  </si>
  <si>
    <t>FLX220.SL.160 V2-P</t>
  </si>
  <si>
    <t>FLX505.SL.160 V2-P</t>
  </si>
  <si>
    <t>FLX510.SL.160 V2-P</t>
  </si>
  <si>
    <t>205.SL.160 V2-P</t>
  </si>
  <si>
    <t>220.SL.160 V2-P</t>
  </si>
  <si>
    <t>505.SL.160 V2-P</t>
  </si>
  <si>
    <t>510.SL.160 V2-P</t>
  </si>
  <si>
    <t xml:space="preserve">750x150x9.9mm, DM LED + 3m cable </t>
  </si>
  <si>
    <t>1100x180x9.9mm, Red DM LED + Intercom + 3m cable + Voice Announcer (SD card not included)</t>
  </si>
  <si>
    <t>1100x180x9.9mm, 2x4,3" TFT Display + Intercom + 3m cable + Voice Announcer (SD card not included)</t>
  </si>
  <si>
    <t>2150x180x9.9mm, DM LED + 3m cable + Voice Announcer (SD card not included)</t>
  </si>
  <si>
    <t>2150x180x9.9mm, 2x4,3" TFT Display + Intercom + 3m cable + Voice Announcer (SD card not included)</t>
  </si>
  <si>
    <t>225 x 1050 mm, LCD Display,2 lines button layout, bended, face plate with hinges and lock, GURME PANEL +door open-close, Intercom. SC24 card, Voice Announcer (SD card and speakers not included) and 3,5m comm. cable included.</t>
  </si>
  <si>
    <t>225 x 2050 mm, LCD Display,2 lines button layout, bended, face plate with hinges and lock, GURME PANEL +door open-close, Intercom. SC24 card, Voice Announcer (SD card and speakers not included)  and 3,5m comm. cable included.</t>
  </si>
  <si>
    <t>BS 200 (190 x 1000 mm face plate, screw mounted, EKO LINE) 
--- LCD Display --- +door open-close, Intercom. SC24 card, Voice Announcer (SD card and speakers not included)  and 3,5m comm. cable included.</t>
  </si>
  <si>
    <t>BS 200 (190 x 2000 mm face plate, screw mounted, EKO LINE) 
--- LCD Display --- +door open-close, Intercom. SC24 card, Voice Announcer (SD card and speakers not included)  and 3,5m comm. cable included.</t>
  </si>
  <si>
    <t>225 x 1050 mm, TFT Display,2 lines button layout, bended, face plate with hinges and lock, GURME PANEL +door open-close, Intercom. SC24 card, Voice Announcer (SD card and speakers not included) and 3,5m comm. cable included.</t>
  </si>
  <si>
    <t>225 x 2050 mm, TFT Display,2 lines button layout, bended, face plate with hinges and lock, GURME PANEL +door open-close, Intercom. SC24 card, Voice Announcer (SD card and speakers not included)  and 3,5m comm. cable included.</t>
  </si>
  <si>
    <t>BS 200 (190 x 1000 mm face plate, screw mounted, EKO LINE) 
--- TFT Display --- +door open-close, Intercom. SC24 card, Voice Announcer (SD card and speakers not included)  and 3,5m comm. cable included.</t>
  </si>
  <si>
    <t>BS 200 (190 x 2000 mm face plate, screw mounted, EKO LINE) 
--- TFT Display --- +door open-close, Intercom. SC24 card, Voice Announcer (SD card and speakers not included)  and 3,5m comm. cable included.</t>
  </si>
  <si>
    <t>225 x 1050 mm, Dot-matrix Display,2 lines button layout, bended, face plate with hinges and lock, GURME PANEL +door open-close, Intercom. SC24 card, Voice Announcer (SD card and speakers not included) and 3,5m comm. cable included.</t>
  </si>
  <si>
    <t>225 x 2050 mm, Dot-matrix Display,2 lines button layout, bended, face plate with hinges and lock, GURME PANEL +door open-close, Intercom. SC24 card, Voice Announcer (SD card and speakers not included)  and 3,5m comm. cable included.</t>
  </si>
  <si>
    <t>BS 200 (190 x 1000 mm face plate, screw mounted, EKO LINE) 
--- Dot-matrix Display --- +door open-close, Intercom. SC24 card, Voice Announcer (SD card and speakers not included)  and 3,5m comm. cable included.</t>
  </si>
  <si>
    <t>BS 200 (190 x 2000 mm face plate, screw mounted, EKO LINE) 
--- Dot-matrix Display --- +door open-close, Intercom. SC24 card, Voice Announcer (SD card and speakers not included)  and 3,5m comm. cable included.</t>
  </si>
  <si>
    <t>fark</t>
  </si>
  <si>
    <t>BUT-SAN YARIM BOY KUTUSUZ 105*55 B-LCD Q5MENS/LENS</t>
  </si>
  <si>
    <t>Çift sıralı buton yerleşimi, LCD gösterge, bükümlü, + kapı açma-kapama, İnterkom ünitesi ve butonu, Fan butonu ve röle kartı - SC24 kartı, Sesli Anons (SD kart ve hoparlörler hariç) ve 3,5m haberleşme kablosu dahildir.</t>
  </si>
  <si>
    <t>BUT-SAN HALF LENGHT 105*55 B-LCD Q5MENS/LENS</t>
  </si>
  <si>
    <t>2 lines button layout, LCD Display, bended, +door open-close, Intercom - SC24 card, Voice Announcer (SD card and speakers not included) and 3,5m comm. cable included.</t>
  </si>
  <si>
    <t>BUT-SAN TAM BOY KUTUSUZ 105*55 B-LCD Q5MENS/LENS</t>
  </si>
  <si>
    <t>180 x 1990 mm, LCD gösterge, çift sıralı buton yerleşimi, bükümlü, + kapı açma-kapama, İnterkom ünitesi ve butonu, Fan butonu ve röle kartı - SC24 kartı, Sesli Anons (SD kart ve hoparlörler hariç) ve 3,5m haberleşme kablosu dahildir.</t>
  </si>
  <si>
    <t>BUT-SAN FULL LENGHT 105*55 B-LCD Q5MENS/LENS</t>
  </si>
  <si>
    <t>180 x 1990 mm, LCD Display,2 lines button layout, bended, +door open-close, Intercom - SC24 card, Voice Announcer (SD card and speakers not included) and 3,5m comm. cable included.</t>
  </si>
  <si>
    <t>BUT-SAN YARIM BOY KUTUSUZ DOT-MATRİS Q5MENS/LENS</t>
  </si>
  <si>
    <t>Çift sıralı buton yerleşimi, Dot-matris gösterge, bükümlü, + kapı açma-kapama, İnterkom ünitesi ve butonu, Fan butonu ve röle kartı - SC24 kartı, Sesli Anons (SD kart ve hoparlörler hariç) ve 3,5m haberleşme kablosu dahildir.</t>
  </si>
  <si>
    <t>BUT-SAN HALF LENGHT DOT-MATRIX Q5MENS/LENS</t>
  </si>
  <si>
    <t>2 lines button layout, Dot-matrix Display, bended, +door open-close, Intercom - SC24 card, Voice Announcer (SD card and speakers not included) and 3,5m comm. cable included.</t>
  </si>
  <si>
    <t>BUT-SAN TAM BOY KUTUSUZ DOT-MATRİS Q5MENS/LENS</t>
  </si>
  <si>
    <t>180 x 1990 mm, Dot-matris gösterge, çift sıralı buton yerleşimi, bükümlü, + kapı açma-kapama, İnterkom ünitesi ve butonu, Fan butonu ve röle kartı - SC24 kartı, Sesli Anons (SD kart ve hoparlörler hariç) ve 3,5m haberleşme kablosu dahildir.</t>
  </si>
  <si>
    <t>BUT-SAN FULL LENGHT DOT-MATRIX Q5MENS/LENS</t>
  </si>
  <si>
    <t>180 x 1990 mm, Dot-matrix Display,2 lines button layout, bended, +door open-close, Intercom - SC24 card, Voice Announcer (SD card and speakers not included) and 3,5m comm. cable included.</t>
  </si>
  <si>
    <t>BUT-SAN YARIM BOY KUTUSUZ 105*55 B-LCD FX6/B3-ENP.LS</t>
  </si>
  <si>
    <t>BUT-SAN HALF LENGHT 105*55 B-LCD FX6/B3-ENP.LS</t>
  </si>
  <si>
    <t>BUT-SAN TAM BOY KUTUSUZ 105*55 B-LCD FX6/B3-ENP.LS</t>
  </si>
  <si>
    <t>BUT-SAN FULL LENGHT 105*55 B-LCD FX6/B3-ENP.LS</t>
  </si>
  <si>
    <t>BUT-SAN YARIM BOY KUTUSUZ DOT-MATRİS FX6/B3-ENP.LS</t>
  </si>
  <si>
    <t>BUT-SAN HALF LENGHT DOT-MATRIX FX6/B3-ENP.LS</t>
  </si>
  <si>
    <t>BUT-SAN TAM BOY KUTUSUZ DOT-MATRİS FX6/B3-ENP.LS</t>
  </si>
  <si>
    <t>BUT-SAN FULL LENGHT DOT-MATRIX FX6/B3-ENP.LS</t>
  </si>
  <si>
    <t>BUT-SAN YARIM BOY KUTUSUZ 105*55 B-LCD V2-P</t>
  </si>
  <si>
    <t>BUT-SAN HALF LENGHT 105*55 B-LCD V2-P</t>
  </si>
  <si>
    <t>BUT-SAN TAM BOY KUTUSUZ 105*55 B-LCD V2-P</t>
  </si>
  <si>
    <t>BUT-SAN FULL LENGHT 105*55 B-LCD V2-P</t>
  </si>
  <si>
    <t>BUT-SAN YARIM BOY KUTUSUZ DOT-MATRİS V2-P</t>
  </si>
  <si>
    <t>BUT-SAN HALF LENGHT DOT-MATRIX V2-P</t>
  </si>
  <si>
    <t>BUT-SAN TAM BOY KUTUSUZ DOT-MATRİS V2-P</t>
  </si>
  <si>
    <t>BUT-SAN FULL LENGHT DOT-MATRIX V2-P</t>
  </si>
  <si>
    <t>4GB SD Card for Voice Announcer</t>
  </si>
  <si>
    <t>Back-light Company Logo</t>
  </si>
  <si>
    <t>Laser Logo for COP</t>
  </si>
  <si>
    <t>Laser Logo for LOPs</t>
  </si>
  <si>
    <t>2nd Intercom Module</t>
  </si>
  <si>
    <t>Cable Set for SC24 Board</t>
  </si>
  <si>
    <t>Cable Set for SL Boards</t>
  </si>
  <si>
    <t>SL14-AB</t>
  </si>
  <si>
    <t>DSL14-AB</t>
  </si>
  <si>
    <t>SL160-AB</t>
  </si>
  <si>
    <t>DSL160-AB</t>
  </si>
  <si>
    <t>SLFCP</t>
  </si>
  <si>
    <t>SLFAB</t>
  </si>
  <si>
    <t>Simpleks &amp; 2x7-Seg Amber / Multicolor &amp; Buzzer</t>
  </si>
  <si>
    <t>Dubleks &amp; 2x7-Seg Amber / Multicolor &amp; Buzzer</t>
  </si>
  <si>
    <t>Simpleks &amp; 16x10 Dot-matris Kırmızı &amp; Buzzer</t>
  </si>
  <si>
    <t>Dubleks &amp; 16x10 Dot-matris Kırmızı &amp; Buzzer</t>
  </si>
  <si>
    <t>Kat göstergeleri için gray-binary, yön oku ve buton çıkışlı seri haberleşmeli kat kartı</t>
  </si>
  <si>
    <t xml:space="preserve">Yön oku ve buton çıkışlı seri haberleşmeli kat kartı </t>
  </si>
  <si>
    <t>Göstergesiz Seri Haberleşme Kabin Butonyeri Kartı</t>
  </si>
  <si>
    <t>COP board with serial communication for 4 pins call buttons/ Announcer included (SD card is not included)</t>
  </si>
  <si>
    <t>Kabin butonyeri için 4'lü konnektörlü çağrı butonlarına uygun, göstergesiz seri haberleşme kartı + Sesli Anons 
(SD kart ve hoparlörler hariç)</t>
  </si>
  <si>
    <t>SC24-T4</t>
  </si>
  <si>
    <t>SC24-T3</t>
  </si>
  <si>
    <t>Kabin butonyeri için 3'lü konnektörlü çağrı butonlarına uygun, göstergesiz seri haberleşme kartı + Sesli Anons 
(SD kart ve hoparlörler hariç)</t>
  </si>
  <si>
    <t>COP board with serial communication for 3 pins call buttons/ Announcer included (SD card is not included)</t>
  </si>
  <si>
    <t>Simplex &amp; 2x7-Seg Amber / Multicolor &amp; Buzzer</t>
  </si>
  <si>
    <t>Duplex &amp; 2x7-Seg Amber / Multicolor &amp; Buzzer</t>
  </si>
  <si>
    <t>Simplex &amp; 16x10 Dot-matrix Red &amp; Buzzer</t>
  </si>
  <si>
    <t>Duplex &amp; 16x10 Dot-matrix Red &amp; Buzzer</t>
  </si>
  <si>
    <t>Serial board for gray or binary compatible landing displays</t>
  </si>
  <si>
    <t>Serial board for push button &amp; direction arrows (w/o display)</t>
  </si>
  <si>
    <t>LOPs</t>
  </si>
  <si>
    <t>Floor Names</t>
  </si>
  <si>
    <t>POSG Coil Voltage</t>
  </si>
  <si>
    <t>Lift Standards</t>
  </si>
  <si>
    <t>COP to Insp. Box Connection Cable</t>
  </si>
  <si>
    <t>Inspection box is included.</t>
  </si>
  <si>
    <t>Blank YES/NO options will be assumed as 'NO'.</t>
  </si>
  <si>
    <t>Company Name</t>
  </si>
  <si>
    <t>Referance/Project Name</t>
  </si>
  <si>
    <t>Quantity</t>
  </si>
  <si>
    <t>Date</t>
  </si>
  <si>
    <t>Controller Type</t>
  </si>
  <si>
    <t>Controller Model</t>
  </si>
  <si>
    <t>Motor Brake Voltage</t>
  </si>
  <si>
    <t>VVVF for 3-Phase Door</t>
  </si>
  <si>
    <t>Inverter Model</t>
  </si>
  <si>
    <t>Screen. Mot. Cable for VF (7M)</t>
  </si>
  <si>
    <t>Re-levell. &amp; Adv. Door Opening</t>
  </si>
  <si>
    <t>Notes</t>
  </si>
  <si>
    <t>MIK-EL ELEKTRONIK CONTROL PANEL &amp; COP &amp; LOP OFFER / ORDER FORM</t>
  </si>
  <si>
    <t>MİK-EL ELEKTRONİK KUMANDA PANOSU &amp; BUTONYER TEKLİF / SİPARİŞ FORMU</t>
  </si>
  <si>
    <t>Firma Adı</t>
  </si>
  <si>
    <t>Referans/Proje Adı</t>
  </si>
  <si>
    <t>E-posta Adresi</t>
  </si>
  <si>
    <t>E-mail Address</t>
  </si>
  <si>
    <t>Adet</t>
  </si>
  <si>
    <t>adet</t>
  </si>
  <si>
    <t>Tarih</t>
  </si>
  <si>
    <t>Kumanda Sistemi Modeli</t>
  </si>
  <si>
    <t>Kumanda Türü</t>
  </si>
  <si>
    <t>Asansör Standardı</t>
  </si>
  <si>
    <t>Genel Özellikler</t>
  </si>
  <si>
    <t>Durak Sayısı</t>
  </si>
  <si>
    <t>Tek / Grup Çalışma</t>
  </si>
  <si>
    <t>Single / Group</t>
  </si>
  <si>
    <t>Motor / Hydraulic</t>
  </si>
  <si>
    <t>Motor / Hidrolik</t>
  </si>
  <si>
    <t>Position Information</t>
  </si>
  <si>
    <t>Durak</t>
  </si>
  <si>
    <t>Güç / Akım</t>
  </si>
  <si>
    <t>Car Capacity</t>
  </si>
  <si>
    <t>Kabin Kapasitesi</t>
  </si>
  <si>
    <t>Motor Fren Gerilimi</t>
  </si>
  <si>
    <t>Kapılar</t>
  </si>
  <si>
    <t>Automatic Door</t>
  </si>
  <si>
    <t>Otomatik Kapı</t>
  </si>
  <si>
    <t>Landing Door</t>
  </si>
  <si>
    <t>Kat Kapısı</t>
  </si>
  <si>
    <t>2. Kapı (eğer varsa)</t>
  </si>
  <si>
    <t>Lirpomp Gerilimi</t>
  </si>
  <si>
    <t>3-Faz Kapı Mot. için 3VF</t>
  </si>
  <si>
    <t>VVVF Asansörler için Inverter Seçimi</t>
  </si>
  <si>
    <t>İnverter Modeli</t>
  </si>
  <si>
    <t>Enkoder Kartı</t>
  </si>
  <si>
    <t>Opsiyonlar &amp; Diğer Özellikler</t>
  </si>
  <si>
    <t>Kata Getirme Cihazı</t>
  </si>
  <si>
    <t>Valf</t>
  </si>
  <si>
    <t>Kumanda Panosu Tipi</t>
  </si>
  <si>
    <t>Control Panel Type</t>
  </si>
  <si>
    <t>Kontaktör Tipi</t>
  </si>
  <si>
    <t>Contactor Type</t>
  </si>
  <si>
    <t>Seviyeleme &amp; Erken Kapı Açma</t>
  </si>
  <si>
    <t>Revizyon kutusu dahildir.</t>
  </si>
  <si>
    <t>Kat ve Kabin Butonyerleri</t>
  </si>
  <si>
    <t>Car and Landing Operator Panels</t>
  </si>
  <si>
    <t>Durak İsimleri</t>
  </si>
  <si>
    <t>Anons Modülü için 4GB SD Kart</t>
  </si>
  <si>
    <t>Işıklandırmalı Firma Logosu</t>
  </si>
  <si>
    <t>2. İntercom Modülü</t>
  </si>
  <si>
    <t>Kabin Butonyeri için Lazer Logo</t>
  </si>
  <si>
    <t>Kat Butonyeri için Lazer Logo</t>
  </si>
  <si>
    <t>SC24 Kartı için Kablo Seti</t>
  </si>
  <si>
    <t>Boş bırakılan VAR/YOK seçimleri 'YOK' kabul edilecektir.</t>
  </si>
  <si>
    <t>Notlar</t>
  </si>
  <si>
    <t>Sipariş Onayı</t>
  </si>
  <si>
    <t>Tahrik Türü</t>
  </si>
  <si>
    <t>Konum Bilgisi</t>
  </si>
  <si>
    <t>Kabin Hızı</t>
  </si>
  <si>
    <t>Kapı Mot Volt</t>
  </si>
  <si>
    <t>Door Mot Volt</t>
  </si>
  <si>
    <t>3VF için Ekranlı Mot Kabl (7M)</t>
  </si>
  <si>
    <t>Ön Tetik. Reg. Bobin Gerilimi</t>
  </si>
  <si>
    <t>SL Kartları için Kablo Seti</t>
  </si>
  <si>
    <t>Kabin But. &amp; Rev. Kutusu Bağ. Kablosu</t>
  </si>
  <si>
    <t>VAR</t>
  </si>
  <si>
    <t>YOK</t>
  </si>
  <si>
    <t>Kontaktörler</t>
  </si>
  <si>
    <t>Schneider D Serisi</t>
  </si>
  <si>
    <t>Schneider E Serisi (eko seri)</t>
  </si>
  <si>
    <t>Schneider D Serie</t>
  </si>
  <si>
    <t>Schneider E Serie (eco serie)</t>
  </si>
  <si>
    <t>Lirpomp</t>
  </si>
  <si>
    <t>Makine Markası</t>
  </si>
  <si>
    <t>Hidrolik Markası</t>
  </si>
  <si>
    <t>Kapı Markası</t>
  </si>
  <si>
    <t>Door Brand</t>
  </si>
  <si>
    <t>Regülatör Bobin Gerilimi</t>
  </si>
  <si>
    <t>İnverter Modelleri</t>
  </si>
  <si>
    <t>MIK-EL MD-STO Serisi</t>
  </si>
  <si>
    <t>MIK-EL MD-2012 Serisi</t>
  </si>
  <si>
    <t>YASKAWA L1000A Serisi</t>
  </si>
  <si>
    <t>Encoder Card</t>
  </si>
  <si>
    <t>MD-2012/STO için</t>
  </si>
  <si>
    <t>MD İnkremental</t>
  </si>
  <si>
    <t>L1000A için</t>
  </si>
  <si>
    <t>YOK - Açık Çevrim</t>
  </si>
  <si>
    <t>Kumanda Tipleri</t>
  </si>
  <si>
    <t>Tek buton inişte toplamalı (KSA)</t>
  </si>
  <si>
    <t>Çift buton çift yönde toplamalı (KS)</t>
  </si>
  <si>
    <t>Tek / Grup</t>
  </si>
  <si>
    <t>Simpleks</t>
  </si>
  <si>
    <t>Tripleks (3 asansör birlikte)</t>
  </si>
  <si>
    <t>Dubleks (2 asansör birlikte)</t>
  </si>
  <si>
    <t>Quattro plex (4 asansör birlikte)</t>
  </si>
  <si>
    <t>VVVF Dişlisiz</t>
  </si>
  <si>
    <t>VVVF Dişlili</t>
  </si>
  <si>
    <t>Hidrolik (Yıldız-Üçgen)</t>
  </si>
  <si>
    <t>Hidrolik (Soft Start'a Uygun)</t>
  </si>
  <si>
    <t>Hidrolik (Doğrudan Yol Verme)</t>
  </si>
  <si>
    <t>Çift Hızlı</t>
  </si>
  <si>
    <t>Tek Hızlı</t>
  </si>
  <si>
    <t>Enkoderli Kuyu Kopyalama</t>
  </si>
  <si>
    <t>Sayıcı Şalter</t>
  </si>
  <si>
    <t>Grey kod</t>
  </si>
  <si>
    <t>3 FAZ</t>
  </si>
  <si>
    <t>Diğer</t>
  </si>
  <si>
    <t>Servosan Kurtaran</t>
  </si>
  <si>
    <t>UPS'ye Uygun</t>
  </si>
  <si>
    <t>Yok</t>
  </si>
  <si>
    <t>KP Tipi</t>
  </si>
  <si>
    <t>Uzun Pano</t>
  </si>
  <si>
    <t>Standart Pano</t>
  </si>
  <si>
    <t>Slim Pano</t>
  </si>
  <si>
    <t>Özel Ölçülü Pano</t>
  </si>
  <si>
    <t>Standart</t>
  </si>
  <si>
    <t>EN81-20'ye Uygun</t>
  </si>
  <si>
    <t>EN81+A3'e Uygun</t>
  </si>
  <si>
    <t>Katlarla seri, kabinle paralel haberleşmeli (tek buton 16, çift buton 9, Hidrolik 7 durağa kadar)</t>
  </si>
  <si>
    <t>Katlarla ve kabinle seri haberleşmeli (Tek ya da çift buton 24 durağa kadar)</t>
  </si>
  <si>
    <t>Küçük yük asansörleri için (5 durağa kadar çağır-gönder kumanda)</t>
  </si>
  <si>
    <t>Shaft Copy</t>
  </si>
  <si>
    <t>Duplex (2 lifts in a group)</t>
  </si>
  <si>
    <t>Manual</t>
  </si>
  <si>
    <t>Çarpma Kapı</t>
  </si>
  <si>
    <t>Aynı</t>
  </si>
  <si>
    <t>Elektrik Dağıtım Panosu</t>
  </si>
  <si>
    <t>Mains Supply Inside CP</t>
  </si>
  <si>
    <t>Please select a controller</t>
  </si>
  <si>
    <t>Lütfen kumanda sistemini seçiniz</t>
  </si>
  <si>
    <t>Kum. Panosu için Baza</t>
  </si>
  <si>
    <t>Formu Temizle</t>
  </si>
  <si>
    <t>Clean the Form</t>
  </si>
  <si>
    <t>Aşağıdaki tabloda satır ekleme yapılmamalıdır.</t>
  </si>
  <si>
    <t>Formu Temizlemek istediğinize emin misiniz? Girdiğiniz bütün veriler silinecektir!</t>
  </si>
  <si>
    <t>Do you want to clear the form? Your inputted data will be deleted!</t>
  </si>
  <si>
    <t>Door A</t>
  </si>
  <si>
    <t>Door B</t>
  </si>
  <si>
    <t>Lütfen hangi katta hangi kapının açılacağını aşağıda belirtiniz.</t>
  </si>
  <si>
    <t>Please mark opening combinations of the doors below.</t>
  </si>
  <si>
    <t>Floors</t>
  </si>
  <si>
    <t>A Kapısı</t>
  </si>
  <si>
    <t>B Kapısı</t>
  </si>
  <si>
    <t>Katlar</t>
  </si>
  <si>
    <t>Emniyet Devresi</t>
  </si>
  <si>
    <t>230 V AC</t>
  </si>
  <si>
    <t>110 V AC</t>
  </si>
  <si>
    <t>48 V AC</t>
  </si>
  <si>
    <t>24 V AC</t>
  </si>
  <si>
    <t>TR</t>
  </si>
  <si>
    <t>Talep Edilen Teslim Tarihi</t>
  </si>
  <si>
    <t>Requested Delivery Time</t>
  </si>
  <si>
    <t>Serial COP Boards w/o Display</t>
  </si>
  <si>
    <t>Mik-el &amp; But-San Serial COPs</t>
  </si>
  <si>
    <t>Mik-el &amp; Ametal Serial COPs</t>
  </si>
  <si>
    <t>Mik-el Mivox Serial COPs</t>
  </si>
  <si>
    <t>Serial Boards for LOPs</t>
  </si>
  <si>
    <t>Serial Display boards for LOPs</t>
  </si>
  <si>
    <t>Göstergeli Seri Haberleşme Kat Kartları</t>
  </si>
  <si>
    <t>Göstergesiz Seri Haberleşme Kat Kartları</t>
  </si>
  <si>
    <t>Mik-el &amp; But-San Serial LOPs</t>
  </si>
  <si>
    <t>Mik-el &amp; Ametal Serial LOPs</t>
  </si>
  <si>
    <t>Mik-el Mivox Serial LOPs</t>
  </si>
  <si>
    <t>Kattan Kata Mesafeler (mm)</t>
  </si>
  <si>
    <t>En üst kat butonu ve pano arası mesafe =&gt;</t>
  </si>
  <si>
    <t>Distance from top floor LOP to Control Panel =&gt;</t>
  </si>
  <si>
    <t>Floor to Floor Distances (mm)</t>
  </si>
  <si>
    <t>Lütfen 2. kapı için 'Form A' formunu doldurunuz.</t>
  </si>
  <si>
    <t>Please fill the 'Form A' for 2nd door.</t>
  </si>
  <si>
    <t>Please fill the 'Form A' for floor to floor distances.</t>
  </si>
  <si>
    <t>Lütfen kattan kata mesafeler için 'Form A' formunu doldurunuz.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</si>
</sst>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0000"/>
    <numFmt numFmtId="166" formatCode="000"/>
    <numFmt numFmtId="167" formatCode="0.0"/>
  </numFmts>
  <fonts count="19" x14ac:knownFonts="1">
    <font>
      <sz val="10"/>
      <color theme="1"/>
      <name val="Arial Tur"/>
      <family val="2"/>
      <charset val="162"/>
    </font>
    <font>
      <sz val="10"/>
      <name val="Tahoma"/>
      <family val="2"/>
      <charset val="162"/>
    </font>
    <font>
      <b/>
      <sz val="12"/>
      <name val="Tahoma"/>
      <family val="2"/>
      <charset val="162"/>
    </font>
    <font>
      <b/>
      <sz val="15"/>
      <name val="Tahoma"/>
      <family val="2"/>
      <charset val="162"/>
    </font>
    <font>
      <sz val="11"/>
      <name val="Tahoma"/>
      <family val="2"/>
      <charset val="162"/>
    </font>
    <font>
      <b/>
      <sz val="11"/>
      <name val="Tahoma"/>
      <family val="2"/>
      <charset val="162"/>
    </font>
    <font>
      <u/>
      <sz val="8.5"/>
      <color indexed="12"/>
      <name val="Arial Tur"/>
    </font>
    <font>
      <u/>
      <sz val="11"/>
      <color indexed="12"/>
      <name val="Arial Tur"/>
    </font>
    <font>
      <u/>
      <sz val="10"/>
      <name val="Tahoma"/>
      <family val="2"/>
      <charset val="162"/>
    </font>
    <font>
      <b/>
      <sz val="10"/>
      <name val="Tahoma"/>
      <family val="2"/>
      <charset val="162"/>
    </font>
    <font>
      <sz val="10"/>
      <color rgb="FFFF0000"/>
      <name val="Tahoma"/>
      <family val="2"/>
      <charset val="162"/>
    </font>
    <font>
      <sz val="9"/>
      <name val="Tahoma"/>
      <family val="2"/>
      <charset val="162"/>
    </font>
    <font>
      <u/>
      <sz val="11"/>
      <name val="Arial"/>
      <family val="2"/>
      <charset val="162"/>
    </font>
    <font>
      <b/>
      <sz val="9"/>
      <name val="Tahoma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b/>
      <sz val="10"/>
      <color theme="1"/>
      <name val="Arial Tur"/>
      <charset val="162"/>
    </font>
    <font>
      <sz val="10"/>
      <color rgb="FF000000"/>
      <name val="Arial Tur"/>
    </font>
    <font>
      <sz val="8"/>
      <color theme="1"/>
      <name val="Arial Tur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0" fillId="0" borderId="11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0" xfId="0" applyBorder="1" applyProtection="1">
      <protection hidden="1"/>
    </xf>
    <xf numFmtId="49" fontId="9" fillId="3" borderId="0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Border="1" applyProtection="1">
      <protection hidden="1"/>
    </xf>
    <xf numFmtId="2" fontId="0" fillId="0" borderId="0" xfId="0" applyNumberFormat="1" applyProtection="1">
      <protection hidden="1"/>
    </xf>
    <xf numFmtId="0" fontId="1" fillId="2" borderId="0" xfId="0" applyFont="1" applyFill="1" applyProtection="1">
      <protection hidden="1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3" fillId="2" borderId="6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Protection="1">
      <protection hidden="1"/>
    </xf>
    <xf numFmtId="0" fontId="1" fillId="2" borderId="6" xfId="0" applyFont="1" applyFill="1" applyBorder="1" applyProtection="1">
      <protection hidden="1"/>
    </xf>
    <xf numFmtId="0" fontId="1" fillId="2" borderId="8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left"/>
      <protection hidden="1"/>
    </xf>
    <xf numFmtId="164" fontId="4" fillId="2" borderId="9" xfId="0" applyNumberFormat="1" applyFont="1" applyFill="1" applyBorder="1" applyAlignment="1" applyProtection="1">
      <alignment horizontal="left"/>
      <protection hidden="1"/>
    </xf>
    <xf numFmtId="0" fontId="4" fillId="2" borderId="4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protection hidden="1"/>
    </xf>
    <xf numFmtId="14" fontId="4" fillId="2" borderId="10" xfId="0" applyNumberFormat="1" applyFont="1" applyFill="1" applyBorder="1" applyAlignment="1" applyProtection="1">
      <protection hidden="1"/>
    </xf>
    <xf numFmtId="0" fontId="0" fillId="0" borderId="10" xfId="0" applyBorder="1" applyProtection="1">
      <protection hidden="1"/>
    </xf>
    <xf numFmtId="0" fontId="0" fillId="4" borderId="10" xfId="0" applyFill="1" applyBorder="1" applyProtection="1">
      <protection hidden="1"/>
    </xf>
    <xf numFmtId="164" fontId="4" fillId="2" borderId="0" xfId="0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14" xfId="0" applyFont="1" applyFill="1" applyBorder="1" applyProtection="1">
      <protection hidden="1"/>
    </xf>
    <xf numFmtId="164" fontId="4" fillId="2" borderId="14" xfId="0" applyNumberFormat="1" applyFont="1" applyFill="1" applyBorder="1" applyAlignment="1" applyProtection="1">
      <alignment horizontal="right"/>
      <protection hidden="1"/>
    </xf>
    <xf numFmtId="164" fontId="4" fillId="2" borderId="15" xfId="0" applyNumberFormat="1" applyFont="1" applyFill="1" applyBorder="1" applyAlignment="1" applyProtection="1">
      <protection hidden="1"/>
    </xf>
    <xf numFmtId="0" fontId="1" fillId="2" borderId="15" xfId="0" applyFont="1" applyFill="1" applyBorder="1" applyProtection="1">
      <protection hidden="1"/>
    </xf>
    <xf numFmtId="14" fontId="5" fillId="2" borderId="15" xfId="0" applyNumberFormat="1" applyFont="1" applyFill="1" applyBorder="1" applyAlignment="1" applyProtection="1">
      <protection hidden="1"/>
    </xf>
    <xf numFmtId="14" fontId="5" fillId="4" borderId="15" xfId="0" applyNumberFormat="1" applyFont="1" applyFill="1" applyBorder="1" applyAlignment="1" applyProtection="1">
      <protection hidden="1"/>
    </xf>
    <xf numFmtId="0" fontId="0" fillId="4" borderId="15" xfId="0" applyFill="1" applyBorder="1" applyProtection="1">
      <protection hidden="1"/>
    </xf>
    <xf numFmtId="166" fontId="4" fillId="2" borderId="15" xfId="0" applyNumberFormat="1" applyFont="1" applyFill="1" applyBorder="1" applyAlignment="1" applyProtection="1">
      <alignment horizontal="center"/>
      <protection hidden="1"/>
    </xf>
    <xf numFmtId="0" fontId="8" fillId="4" borderId="2" xfId="0" applyFont="1" applyFill="1" applyBorder="1" applyProtection="1">
      <protection hidden="1"/>
    </xf>
    <xf numFmtId="0" fontId="1" fillId="4" borderId="2" xfId="0" applyFont="1" applyFill="1" applyBorder="1" applyProtection="1">
      <protection hidden="1"/>
    </xf>
    <xf numFmtId="0" fontId="5" fillId="4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left"/>
      <protection hidden="1"/>
    </xf>
    <xf numFmtId="0" fontId="5" fillId="4" borderId="3" xfId="0" applyFont="1" applyFill="1" applyBorder="1" applyAlignment="1" applyProtection="1">
      <alignment horizont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Protection="1">
      <protection hidden="1"/>
    </xf>
    <xf numFmtId="0" fontId="1" fillId="4" borderId="8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vertical="center"/>
      <protection hidden="1"/>
    </xf>
    <xf numFmtId="0" fontId="5" fillId="4" borderId="0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Protection="1">
      <protection hidden="1"/>
    </xf>
    <xf numFmtId="0" fontId="1" fillId="4" borderId="0" xfId="0" applyFont="1" applyFill="1" applyBorder="1" applyAlignment="1" applyProtection="1"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4" fillId="4" borderId="0" xfId="0" applyFont="1" applyFill="1" applyBorder="1" applyAlignment="1" applyProtection="1">
      <alignment horizontal="left"/>
      <protection hidden="1"/>
    </xf>
    <xf numFmtId="0" fontId="1" fillId="4" borderId="14" xfId="0" applyFont="1" applyFill="1" applyBorder="1" applyProtection="1">
      <protection hidden="1"/>
    </xf>
    <xf numFmtId="0" fontId="1" fillId="4" borderId="15" xfId="0" applyFont="1" applyFill="1" applyBorder="1" applyAlignment="1" applyProtection="1">
      <protection hidden="1"/>
    </xf>
    <xf numFmtId="0" fontId="1" fillId="4" borderId="15" xfId="0" applyFont="1" applyFill="1" applyBorder="1" applyProtection="1">
      <protection hidden="1"/>
    </xf>
    <xf numFmtId="0" fontId="1" fillId="4" borderId="18" xfId="0" applyFont="1" applyFill="1" applyBorder="1" applyProtection="1">
      <protection hidden="1"/>
    </xf>
    <xf numFmtId="0" fontId="1" fillId="4" borderId="3" xfId="0" applyFont="1" applyFill="1" applyBorder="1" applyProtection="1">
      <protection hidden="1"/>
    </xf>
    <xf numFmtId="0" fontId="1" fillId="4" borderId="4" xfId="0" applyFont="1" applyFill="1" applyBorder="1" applyProtection="1">
      <protection hidden="1"/>
    </xf>
    <xf numFmtId="0" fontId="4" fillId="4" borderId="0" xfId="0" applyFont="1" applyFill="1" applyBorder="1" applyAlignment="1" applyProtection="1">
      <protection hidden="1"/>
    </xf>
    <xf numFmtId="0" fontId="0" fillId="4" borderId="0" xfId="0" applyFill="1" applyBorder="1" applyProtection="1">
      <protection hidden="1"/>
    </xf>
    <xf numFmtId="0" fontId="4" fillId="4" borderId="8" xfId="0" applyFont="1" applyFill="1" applyBorder="1" applyProtection="1">
      <protection hidden="1"/>
    </xf>
    <xf numFmtId="0" fontId="1" fillId="4" borderId="4" xfId="0" applyFont="1" applyFill="1" applyBorder="1" applyAlignment="1" applyProtection="1">
      <protection hidden="1"/>
    </xf>
    <xf numFmtId="2" fontId="5" fillId="4" borderId="0" xfId="0" applyNumberFormat="1" applyFont="1" applyFill="1" applyBorder="1" applyAlignment="1" applyProtection="1">
      <alignment horizontal="right"/>
      <protection hidden="1"/>
    </xf>
    <xf numFmtId="0" fontId="1" fillId="4" borderId="0" xfId="0" applyFont="1" applyFill="1" applyBorder="1" applyAlignment="1" applyProtection="1">
      <alignment horizontal="left"/>
      <protection hidden="1"/>
    </xf>
    <xf numFmtId="0" fontId="4" fillId="4" borderId="14" xfId="0" applyFont="1" applyFill="1" applyBorder="1" applyProtection="1">
      <protection hidden="1"/>
    </xf>
    <xf numFmtId="0" fontId="4" fillId="4" borderId="15" xfId="0" applyFont="1" applyFill="1" applyBorder="1" applyProtection="1">
      <protection hidden="1"/>
    </xf>
    <xf numFmtId="0" fontId="4" fillId="4" borderId="18" xfId="0" applyFont="1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4" fillId="4" borderId="4" xfId="0" applyFont="1" applyFill="1" applyBorder="1" applyAlignment="1" applyProtection="1">
      <alignment horizontal="left"/>
      <protection hidden="1"/>
    </xf>
    <xf numFmtId="0" fontId="10" fillId="2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protection hidden="1"/>
    </xf>
    <xf numFmtId="0" fontId="1" fillId="2" borderId="14" xfId="0" applyFont="1" applyFill="1" applyBorder="1" applyProtection="1">
      <protection hidden="1"/>
    </xf>
    <xf numFmtId="0" fontId="1" fillId="2" borderId="18" xfId="0" applyFont="1" applyFill="1" applyBorder="1" applyProtection="1">
      <protection hidden="1"/>
    </xf>
    <xf numFmtId="49" fontId="1" fillId="4" borderId="2" xfId="0" applyNumberFormat="1" applyFont="1" applyFill="1" applyBorder="1" applyAlignment="1" applyProtection="1">
      <alignment vertical="center"/>
      <protection hidden="1"/>
    </xf>
    <xf numFmtId="0" fontId="13" fillId="4" borderId="2" xfId="0" applyFont="1" applyFill="1" applyBorder="1" applyAlignment="1" applyProtection="1">
      <alignment horizontal="center"/>
      <protection hidden="1"/>
    </xf>
    <xf numFmtId="49" fontId="1" fillId="2" borderId="0" xfId="0" applyNumberFormat="1" applyFont="1" applyFill="1" applyBorder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16" fillId="4" borderId="0" xfId="0" applyFont="1" applyFill="1" applyProtection="1">
      <protection hidden="1"/>
    </xf>
    <xf numFmtId="0" fontId="12" fillId="2" borderId="14" xfId="0" applyFont="1" applyFill="1" applyBorder="1" applyAlignment="1" applyProtection="1">
      <alignment textRotation="90"/>
      <protection hidden="1"/>
    </xf>
    <xf numFmtId="0" fontId="10" fillId="4" borderId="15" xfId="0" applyFont="1" applyFill="1" applyBorder="1" applyProtection="1">
      <protection hidden="1"/>
    </xf>
    <xf numFmtId="0" fontId="9" fillId="4" borderId="15" xfId="0" applyFont="1" applyFill="1" applyBorder="1" applyProtection="1">
      <protection hidden="1"/>
    </xf>
    <xf numFmtId="0" fontId="1" fillId="4" borderId="18" xfId="0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Protection="1">
      <protection hidden="1"/>
    </xf>
    <xf numFmtId="0" fontId="1" fillId="4" borderId="0" xfId="0" quotePrefix="1" applyFont="1" applyFill="1" applyBorder="1" applyProtection="1">
      <protection hidden="1"/>
    </xf>
    <xf numFmtId="0" fontId="1" fillId="4" borderId="4" xfId="0" quotePrefix="1" applyFont="1" applyFill="1" applyBorder="1" applyProtection="1">
      <protection hidden="1"/>
    </xf>
    <xf numFmtId="0" fontId="1" fillId="4" borderId="0" xfId="0" applyFont="1" applyFill="1" applyBorder="1" applyAlignment="1" applyProtection="1">
      <alignment horizontal="left" vertical="center" wrapText="1"/>
      <protection hidden="1"/>
    </xf>
    <xf numFmtId="0" fontId="11" fillId="4" borderId="0" xfId="0" applyFont="1" applyFill="1" applyBorder="1" applyAlignment="1" applyProtection="1">
      <protection hidden="1"/>
    </xf>
    <xf numFmtId="49" fontId="1" fillId="4" borderId="0" xfId="0" applyNumberFormat="1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/>
      <protection hidden="1"/>
    </xf>
    <xf numFmtId="0" fontId="13" fillId="4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Protection="1">
      <protection hidden="1"/>
    </xf>
    <xf numFmtId="0" fontId="9" fillId="4" borderId="0" xfId="0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8" fillId="2" borderId="1" xfId="0" applyFont="1" applyFill="1" applyBorder="1" applyProtection="1">
      <protection hidden="1"/>
    </xf>
    <xf numFmtId="0" fontId="14" fillId="0" borderId="19" xfId="0" applyFont="1" applyFill="1" applyBorder="1" applyProtection="1">
      <protection hidden="1"/>
    </xf>
    <xf numFmtId="0" fontId="9" fillId="0" borderId="19" xfId="0" applyFont="1" applyFill="1" applyBorder="1" applyProtection="1">
      <protection hidden="1"/>
    </xf>
    <xf numFmtId="0" fontId="1" fillId="0" borderId="19" xfId="0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2" fontId="1" fillId="0" borderId="19" xfId="0" applyNumberFormat="1" applyFont="1" applyFill="1" applyBorder="1" applyProtection="1">
      <protection hidden="1"/>
    </xf>
    <xf numFmtId="0" fontId="1" fillId="0" borderId="12" xfId="0" applyFont="1" applyFill="1" applyBorder="1" applyAlignment="1" applyProtection="1">
      <alignment horizontal="right"/>
      <protection hidden="1"/>
    </xf>
    <xf numFmtId="0" fontId="9" fillId="0" borderId="19" xfId="0" applyFont="1" applyFill="1" applyBorder="1" applyAlignment="1" applyProtection="1">
      <alignment horizontal="left"/>
      <protection hidden="1"/>
    </xf>
    <xf numFmtId="0" fontId="0" fillId="0" borderId="19" xfId="0" applyBorder="1" applyProtection="1">
      <protection hidden="1"/>
    </xf>
    <xf numFmtId="0" fontId="15" fillId="0" borderId="19" xfId="0" applyFont="1" applyFill="1" applyBorder="1" applyProtection="1">
      <protection hidden="1"/>
    </xf>
    <xf numFmtId="0" fontId="9" fillId="0" borderId="12" xfId="0" applyFont="1" applyFill="1" applyBorder="1" applyProtection="1">
      <protection hidden="1"/>
    </xf>
    <xf numFmtId="0" fontId="1" fillId="0" borderId="13" xfId="0" applyFont="1" applyFill="1" applyBorder="1" applyProtection="1">
      <protection hidden="1"/>
    </xf>
    <xf numFmtId="0" fontId="4" fillId="0" borderId="19" xfId="0" applyFont="1" applyFill="1" applyBorder="1" applyAlignment="1" applyProtection="1">
      <alignment horizontal="left"/>
      <protection hidden="1"/>
    </xf>
    <xf numFmtId="14" fontId="1" fillId="0" borderId="0" xfId="0" applyNumberFormat="1" applyFont="1" applyFill="1" applyProtection="1">
      <protection hidden="1"/>
    </xf>
    <xf numFmtId="0" fontId="9" fillId="0" borderId="0" xfId="0" applyFont="1" applyFill="1" applyProtection="1">
      <protection hidden="1"/>
    </xf>
    <xf numFmtId="0" fontId="4" fillId="2" borderId="11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4" fillId="4" borderId="0" xfId="0" applyFont="1" applyFill="1" applyBorder="1" applyAlignment="1" applyProtection="1">
      <protection locked="0"/>
    </xf>
    <xf numFmtId="0" fontId="0" fillId="0" borderId="19" xfId="0" applyBorder="1"/>
    <xf numFmtId="0" fontId="0" fillId="0" borderId="0" xfId="0" applyAlignment="1">
      <alignment horizontal="center"/>
    </xf>
    <xf numFmtId="0" fontId="9" fillId="3" borderId="0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Protection="1">
      <protection hidden="1"/>
    </xf>
    <xf numFmtId="0" fontId="9" fillId="2" borderId="1" xfId="0" applyFont="1" applyFill="1" applyBorder="1" applyProtection="1">
      <protection hidden="1"/>
    </xf>
    <xf numFmtId="0" fontId="16" fillId="4" borderId="1" xfId="0" applyFont="1" applyFill="1" applyBorder="1" applyProtection="1">
      <protection hidden="1"/>
    </xf>
    <xf numFmtId="0" fontId="9" fillId="4" borderId="1" xfId="0" applyFont="1" applyFill="1" applyBorder="1" applyAlignment="1" applyProtection="1">
      <alignment vertical="center"/>
      <protection hidden="1"/>
    </xf>
    <xf numFmtId="0" fontId="9" fillId="2" borderId="0" xfId="0" applyFont="1" applyFill="1" applyProtection="1">
      <protection hidden="1"/>
    </xf>
    <xf numFmtId="0" fontId="18" fillId="0" borderId="0" xfId="0" applyFont="1" applyAlignment="1">
      <alignment wrapText="1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1" fillId="3" borderId="15" xfId="0" applyFont="1" applyFill="1" applyBorder="1" applyAlignment="1" applyProtection="1">
      <alignment horizontal="left" vertical="center" wrapText="1"/>
      <protection locked="0"/>
    </xf>
    <xf numFmtId="0" fontId="1" fillId="3" borderId="18" xfId="0" applyFont="1" applyFill="1" applyBorder="1" applyAlignment="1" applyProtection="1">
      <alignment horizontal="left" vertical="center" wrapText="1"/>
      <protection locked="0"/>
    </xf>
    <xf numFmtId="49" fontId="9" fillId="3" borderId="4" xfId="0" applyNumberFormat="1" applyFont="1" applyFill="1" applyBorder="1" applyAlignment="1" applyProtection="1">
      <alignment horizontal="right" vertical="center"/>
      <protection locked="0"/>
    </xf>
    <xf numFmtId="49" fontId="9" fillId="3" borderId="0" xfId="0" applyNumberFormat="1" applyFont="1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0" xfId="0" applyFont="1" applyFill="1" applyBorder="1" applyAlignment="1" applyProtection="1">
      <alignment horizontal="left"/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7" fillId="3" borderId="10" xfId="1" applyFont="1" applyFill="1" applyBorder="1" applyAlignment="1" applyProtection="1">
      <alignment horizontal="left"/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14" fontId="5" fillId="0" borderId="9" xfId="0" applyNumberFormat="1" applyFont="1" applyFill="1" applyBorder="1" applyAlignment="1" applyProtection="1">
      <alignment horizontal="right"/>
      <protection hidden="1"/>
    </xf>
    <xf numFmtId="14" fontId="5" fillId="0" borderId="20" xfId="0" applyNumberFormat="1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4" fillId="2" borderId="8" xfId="0" applyNumberFormat="1" applyFont="1" applyFill="1" applyBorder="1" applyAlignment="1" applyProtection="1">
      <alignment horizontal="center"/>
      <protection hidden="1"/>
    </xf>
    <xf numFmtId="14" fontId="5" fillId="3" borderId="10" xfId="0" applyNumberFormat="1" applyFont="1" applyFill="1" applyBorder="1" applyAlignment="1" applyProtection="1">
      <alignment horizontal="right"/>
      <protection locked="0"/>
    </xf>
    <xf numFmtId="14" fontId="5" fillId="3" borderId="22" xfId="0" applyNumberFormat="1" applyFont="1" applyFill="1" applyBorder="1" applyAlignment="1" applyProtection="1">
      <alignment horizontal="right"/>
      <protection locked="0"/>
    </xf>
    <xf numFmtId="166" fontId="4" fillId="2" borderId="15" xfId="0" applyNumberFormat="1" applyFont="1" applyFill="1" applyBorder="1" applyAlignment="1" applyProtection="1">
      <alignment horizontal="center"/>
      <protection hidden="1"/>
    </xf>
    <xf numFmtId="166" fontId="4" fillId="2" borderId="18" xfId="0" applyNumberFormat="1" applyFont="1" applyFill="1" applyBorder="1" applyAlignment="1" applyProtection="1">
      <alignment horizontal="center"/>
      <protection hidden="1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165" fontId="4" fillId="2" borderId="15" xfId="0" applyNumberFormat="1" applyFont="1" applyFill="1" applyBorder="1" applyAlignment="1" applyProtection="1">
      <alignment horizontal="center"/>
      <protection hidden="1"/>
    </xf>
    <xf numFmtId="0" fontId="5" fillId="3" borderId="15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right"/>
      <protection hidden="1"/>
    </xf>
    <xf numFmtId="166" fontId="4" fillId="4" borderId="15" xfId="0" applyNumberFormat="1" applyFont="1" applyFill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167" fontId="5" fillId="3" borderId="0" xfId="0" applyNumberFormat="1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167" fontId="5" fillId="4" borderId="0" xfId="0" applyNumberFormat="1" applyFont="1" applyFill="1" applyBorder="1" applyAlignment="1" applyProtection="1">
      <alignment horizontal="right"/>
      <protection hidden="1"/>
    </xf>
    <xf numFmtId="0" fontId="4" fillId="3" borderId="0" xfId="0" applyFont="1" applyFill="1" applyBorder="1" applyAlignment="1" applyProtection="1">
      <alignment horizontal="left"/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right"/>
      <protection locked="0"/>
    </xf>
    <xf numFmtId="49" fontId="0" fillId="5" borderId="17" xfId="0" applyNumberFormat="1" applyFill="1" applyBorder="1" applyAlignment="1" applyProtection="1">
      <alignment horizontal="left"/>
      <protection locked="0"/>
    </xf>
    <xf numFmtId="0" fontId="9" fillId="3" borderId="0" xfId="0" applyFont="1" applyFill="1" applyBorder="1" applyAlignment="1" applyProtection="1">
      <alignment horizontal="right"/>
      <protection locked="0"/>
    </xf>
    <xf numFmtId="0" fontId="9" fillId="3" borderId="17" xfId="0" applyFont="1" applyFill="1" applyBorder="1" applyAlignment="1" applyProtection="1">
      <alignment horizontal="left"/>
      <protection locked="0"/>
    </xf>
    <xf numFmtId="49" fontId="9" fillId="3" borderId="0" xfId="0" applyNumberFormat="1" applyFont="1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horizontal="left"/>
      <protection locked="0"/>
    </xf>
  </cellXfs>
  <cellStyles count="2">
    <cellStyle name="Köprü" xfId="1" builtinId="8"/>
    <cellStyle name="Normal" xfId="0" builtinId="0"/>
  </cellStyles>
  <dxfs count="2">
    <dxf>
      <fill>
        <patternFill>
          <bgColor theme="6" tint="0.59996337778862885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11205</xdr:colOff>
      <xdr:row>75</xdr:row>
      <xdr:rowOff>461465</xdr:rowOff>
    </xdr:from>
    <xdr:to>
      <xdr:col>10</xdr:col>
      <xdr:colOff>134470</xdr:colOff>
      <xdr:row>82</xdr:row>
      <xdr:rowOff>35138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411" y="12451759"/>
          <a:ext cx="2868706" cy="11200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390525</xdr:colOff>
          <xdr:row>3</xdr:row>
          <xdr:rowOff>19050</xdr:rowOff>
        </xdr:from>
        <xdr:to>
          <xdr:col>31</xdr:col>
          <xdr:colOff>390525</xdr:colOff>
          <xdr:row>3</xdr:row>
          <xdr:rowOff>371475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 Tur"/>
                  <a:cs typeface="Arial Tur"/>
                </a:rPr>
                <a:t>Temizle / Clear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AZ413"/>
  <sheetViews>
    <sheetView tabSelected="1" zoomScale="85" zoomScaleNormal="85" zoomScaleSheetLayoutView="85" workbookViewId="0">
      <selection activeCell="Y7" sqref="Y7:AA7"/>
    </sheetView>
  </sheetViews>
  <sheetFormatPr defaultRowHeight="12.75" x14ac:dyDescent="0.2"/>
  <cols>
    <col min="1" max="1" width="4.140625" style="5" customWidth="1"/>
    <col min="2" max="2" width="1.7109375" style="5" customWidth="1"/>
    <col min="3" max="6" width="4.7109375" style="5" customWidth="1"/>
    <col min="7" max="7" width="5.28515625" style="5" customWidth="1"/>
    <col min="8" max="9" width="4.7109375" style="5" customWidth="1"/>
    <col min="10" max="10" width="7.7109375" style="5" customWidth="1"/>
    <col min="11" max="12" width="7.140625" style="5" customWidth="1"/>
    <col min="13" max="13" width="6.85546875" style="5" customWidth="1"/>
    <col min="14" max="18" width="5.7109375" style="5" customWidth="1"/>
    <col min="19" max="19" width="6.28515625" style="5" customWidth="1"/>
    <col min="20" max="20" width="5" style="5" customWidth="1"/>
    <col min="21" max="21" width="4.7109375" style="5" customWidth="1"/>
    <col min="22" max="23" width="4.85546875" style="5" customWidth="1"/>
    <col min="24" max="24" width="6.140625" style="5" customWidth="1"/>
    <col min="25" max="26" width="4.85546875" style="5" customWidth="1"/>
    <col min="27" max="27" width="4.7109375" style="5" customWidth="1"/>
    <col min="28" max="28" width="1.5703125" style="5" customWidth="1"/>
    <col min="29" max="46" width="9.140625" style="5"/>
    <col min="47" max="47" width="30.140625" style="5" customWidth="1"/>
    <col min="48" max="48" width="10.7109375" style="5" customWidth="1"/>
    <col min="49" max="49" width="30.140625" style="5" customWidth="1"/>
    <col min="50" max="50" width="14.28515625" style="5" customWidth="1"/>
    <col min="51" max="51" width="32.85546875" style="5" customWidth="1"/>
    <col min="52" max="16384" width="9.140625" style="5"/>
  </cols>
  <sheetData>
    <row r="1" spans="1:2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ht="13.5" thickBo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ht="13.5" thickBot="1" x14ac:dyDescent="0.25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</row>
    <row r="4" spans="1:28" ht="33" customHeight="1" thickBot="1" x14ac:dyDescent="0.3">
      <c r="A4" s="10"/>
      <c r="B4" s="14"/>
      <c r="C4" s="15"/>
      <c r="D4" s="16"/>
      <c r="E4" s="17" t="str">
        <f>Metinler!A18</f>
        <v>MİK-EL ELEKTRONİK KUMANDA PANOSU &amp; BUTONYER TEKLİF / SİPARİŞ FORMU</v>
      </c>
      <c r="F4" s="17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24" t="s">
        <v>558</v>
      </c>
      <c r="AB4" s="20"/>
    </row>
    <row r="5" spans="1:28" ht="21.75" customHeight="1" thickBot="1" x14ac:dyDescent="0.25">
      <c r="A5" s="10"/>
      <c r="B5" s="14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0"/>
    </row>
    <row r="6" spans="1:28" ht="16.5" customHeight="1" x14ac:dyDescent="0.2">
      <c r="A6" s="10"/>
      <c r="B6" s="14"/>
      <c r="C6" s="22" t="str">
        <f>Metinler!A19</f>
        <v>Firma Adı</v>
      </c>
      <c r="D6" s="22"/>
      <c r="E6" s="23"/>
      <c r="F6" s="24"/>
      <c r="G6" s="12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2"/>
      <c r="T6" s="25" t="str">
        <f>Metinler!A24</f>
        <v>Tarih</v>
      </c>
      <c r="U6" s="146">
        <f ca="1">TODAY()</f>
        <v>42732</v>
      </c>
      <c r="V6" s="146"/>
      <c r="W6" s="146"/>
      <c r="X6" s="146"/>
      <c r="Y6" s="146"/>
      <c r="Z6" s="146"/>
      <c r="AA6" s="147"/>
      <c r="AB6" s="20"/>
    </row>
    <row r="7" spans="1:28" ht="16.5" customHeight="1" x14ac:dyDescent="0.2">
      <c r="A7" s="10"/>
      <c r="B7" s="14"/>
      <c r="C7" s="26" t="str">
        <f>Metinler!A20</f>
        <v>Referans/Proje Adı</v>
      </c>
      <c r="D7" s="26"/>
      <c r="E7" s="27"/>
      <c r="F7" s="28"/>
      <c r="G7" s="21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21"/>
      <c r="T7" s="29" t="str">
        <f>Metinler!A25</f>
        <v>Talep Edilen Teslim Tarihi</v>
      </c>
      <c r="U7" s="30"/>
      <c r="V7" s="30"/>
      <c r="W7" s="30"/>
      <c r="X7" s="31"/>
      <c r="Y7" s="151"/>
      <c r="Z7" s="151"/>
      <c r="AA7" s="152"/>
      <c r="AB7" s="20"/>
    </row>
    <row r="8" spans="1:28" ht="16.5" customHeight="1" x14ac:dyDescent="0.2">
      <c r="A8" s="10"/>
      <c r="B8" s="14"/>
      <c r="C8" s="26" t="str">
        <f>Metinler!A21</f>
        <v>E-posta Adresi</v>
      </c>
      <c r="D8" s="26"/>
      <c r="E8" s="27"/>
      <c r="F8" s="28"/>
      <c r="G8" s="21"/>
      <c r="H8" s="144"/>
      <c r="I8" s="144"/>
      <c r="J8" s="144"/>
      <c r="K8" s="144"/>
      <c r="L8" s="144"/>
      <c r="M8" s="144"/>
      <c r="N8" s="144"/>
      <c r="O8" s="117"/>
      <c r="P8" s="117"/>
      <c r="Q8" s="118"/>
      <c r="R8" s="119"/>
      <c r="S8" s="32"/>
      <c r="T8" s="33"/>
      <c r="U8" s="21"/>
      <c r="V8" s="148"/>
      <c r="W8" s="148"/>
      <c r="X8" s="149"/>
      <c r="Y8" s="149"/>
      <c r="Z8" s="149"/>
      <c r="AA8" s="150"/>
      <c r="AB8" s="20"/>
    </row>
    <row r="9" spans="1:28" ht="16.5" customHeight="1" thickBot="1" x14ac:dyDescent="0.25">
      <c r="A9" s="10"/>
      <c r="B9" s="14"/>
      <c r="C9" s="34" t="str">
        <f>Metinler!A22</f>
        <v>Adet</v>
      </c>
      <c r="D9" s="35"/>
      <c r="E9" s="36"/>
      <c r="F9" s="37"/>
      <c r="G9" s="37"/>
      <c r="H9" s="159"/>
      <c r="I9" s="159"/>
      <c r="J9" s="38" t="str">
        <f>Metinler!A23</f>
        <v>adet</v>
      </c>
      <c r="K9" s="39"/>
      <c r="L9" s="40"/>
      <c r="M9" s="40"/>
      <c r="N9" s="40"/>
      <c r="O9" s="160"/>
      <c r="P9" s="160"/>
      <c r="Q9" s="161"/>
      <c r="R9" s="161"/>
      <c r="S9" s="41"/>
      <c r="T9" s="153"/>
      <c r="U9" s="153"/>
      <c r="V9" s="162"/>
      <c r="W9" s="162"/>
      <c r="X9" s="158"/>
      <c r="Y9" s="158"/>
      <c r="Z9" s="153"/>
      <c r="AA9" s="154"/>
      <c r="AB9" s="20"/>
    </row>
    <row r="10" spans="1:28" ht="13.5" thickBot="1" x14ac:dyDescent="0.25">
      <c r="A10" s="10"/>
      <c r="B10" s="1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20"/>
    </row>
    <row r="11" spans="1:28" ht="14.25" x14ac:dyDescent="0.2">
      <c r="A11" s="10"/>
      <c r="B11" s="14"/>
      <c r="C11" s="128" t="str">
        <f>Metinler!A26</f>
        <v>Kumanda Sistemi Modeli</v>
      </c>
      <c r="D11" s="42"/>
      <c r="E11" s="42"/>
      <c r="F11" s="42"/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  <c r="S11" s="43"/>
      <c r="T11" s="43"/>
      <c r="U11" s="45"/>
      <c r="V11" s="45" t="str">
        <f>Metinler!A31</f>
        <v>Asansör Standardı</v>
      </c>
      <c r="W11" s="43"/>
      <c r="X11" s="43"/>
      <c r="Y11" s="45"/>
      <c r="Z11" s="43"/>
      <c r="AA11" s="46"/>
      <c r="AB11" s="20"/>
    </row>
    <row r="12" spans="1:28" ht="18" customHeight="1" x14ac:dyDescent="0.2">
      <c r="A12" s="10"/>
      <c r="B12" s="14"/>
      <c r="C12" s="164"/>
      <c r="D12" s="163"/>
      <c r="E12" s="163"/>
      <c r="F12" s="163"/>
      <c r="G12" s="47" t="e">
        <f>VLOOKUP(C12,AU228:AV229,2,FALSE)</f>
        <v>#N/A</v>
      </c>
      <c r="H12" s="48"/>
      <c r="I12" s="48"/>
      <c r="J12" s="48"/>
      <c r="K12" s="48"/>
      <c r="L12" s="48"/>
      <c r="M12" s="48"/>
      <c r="N12" s="48"/>
      <c r="O12" s="48"/>
      <c r="P12" s="47"/>
      <c r="Q12" s="47"/>
      <c r="R12" s="10"/>
      <c r="S12" s="49"/>
      <c r="T12" s="50"/>
      <c r="U12" s="50"/>
      <c r="V12" s="166"/>
      <c r="W12" s="166"/>
      <c r="X12" s="166"/>
      <c r="Y12" s="166"/>
      <c r="Z12" s="166"/>
      <c r="AA12" s="51"/>
      <c r="AB12" s="20"/>
    </row>
    <row r="13" spans="1:28" ht="18" customHeight="1" x14ac:dyDescent="0.2">
      <c r="A13" s="10"/>
      <c r="B13" s="14"/>
      <c r="C13" s="52" t="str">
        <f>Metinler!A28</f>
        <v>Kumanda Türü</v>
      </c>
      <c r="D13" s="50"/>
      <c r="E13" s="53"/>
      <c r="F13" s="50"/>
      <c r="G13" s="54"/>
      <c r="H13" s="55"/>
      <c r="I13" s="55"/>
      <c r="J13" s="55"/>
      <c r="K13" s="55"/>
      <c r="L13" s="55"/>
      <c r="M13" s="50" t="str">
        <f>Metinler!A29</f>
        <v>Tek / Grup Çalışma</v>
      </c>
      <c r="N13" s="56"/>
      <c r="O13" s="50"/>
      <c r="P13" s="54"/>
      <c r="Q13" s="53"/>
      <c r="R13" s="10"/>
      <c r="S13" s="50" t="str">
        <f>Metinler!A30</f>
        <v>Tahrik Türü</v>
      </c>
      <c r="T13" s="57"/>
      <c r="U13" s="53"/>
      <c r="V13" s="50"/>
      <c r="W13" s="50"/>
      <c r="X13" s="57"/>
      <c r="Y13" s="50"/>
      <c r="Z13" s="53"/>
      <c r="AA13" s="51"/>
      <c r="AB13" s="20"/>
    </row>
    <row r="14" spans="1:28" ht="18" customHeight="1" x14ac:dyDescent="0.2">
      <c r="A14" s="10"/>
      <c r="B14" s="14"/>
      <c r="C14" s="155"/>
      <c r="D14" s="156"/>
      <c r="E14" s="156"/>
      <c r="F14" s="156"/>
      <c r="G14" s="156"/>
      <c r="H14" s="156"/>
      <c r="I14" s="156"/>
      <c r="J14" s="156"/>
      <c r="K14" s="156"/>
      <c r="L14" s="55"/>
      <c r="M14" s="157"/>
      <c r="N14" s="157"/>
      <c r="O14" s="157"/>
      <c r="P14" s="157"/>
      <c r="Q14" s="157"/>
      <c r="R14" s="10"/>
      <c r="S14" s="163"/>
      <c r="T14" s="163"/>
      <c r="U14" s="163"/>
      <c r="V14" s="163"/>
      <c r="W14" s="163"/>
      <c r="X14" s="163"/>
      <c r="Y14" s="163"/>
      <c r="Z14" s="163"/>
      <c r="AA14" s="51"/>
      <c r="AB14" s="20"/>
    </row>
    <row r="15" spans="1:28" ht="13.5" thickBot="1" x14ac:dyDescent="0.25">
      <c r="A15" s="10"/>
      <c r="B15" s="14"/>
      <c r="C15" s="58"/>
      <c r="D15" s="59"/>
      <c r="E15" s="59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1"/>
      <c r="AB15" s="20"/>
    </row>
    <row r="16" spans="1:28" ht="15" thickBot="1" x14ac:dyDescent="0.25">
      <c r="A16" s="10"/>
      <c r="B16" s="14"/>
      <c r="C16" s="50"/>
      <c r="D16" s="50"/>
      <c r="E16" s="50"/>
      <c r="F16" s="53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20"/>
    </row>
    <row r="17" spans="1:34" x14ac:dyDescent="0.2">
      <c r="A17" s="10"/>
      <c r="B17" s="14"/>
      <c r="C17" s="128" t="str">
        <f>Metinler!A32</f>
        <v>Genel Özellikler</v>
      </c>
      <c r="D17" s="42"/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62"/>
      <c r="AB17" s="20"/>
    </row>
    <row r="18" spans="1:34" ht="17.25" customHeight="1" x14ac:dyDescent="0.2">
      <c r="A18" s="10"/>
      <c r="B18" s="14"/>
      <c r="C18" s="63" t="str">
        <f>Metinler!A33</f>
        <v>Durak Sayısı</v>
      </c>
      <c r="D18" s="54"/>
      <c r="E18" s="54"/>
      <c r="F18" s="167"/>
      <c r="G18" s="167"/>
      <c r="H18" s="64" t="str">
        <f>Metinler!A36</f>
        <v>Durak</v>
      </c>
      <c r="I18" s="120"/>
      <c r="J18" s="64"/>
      <c r="L18" s="50" t="s">
        <v>4</v>
      </c>
      <c r="M18" s="54"/>
      <c r="N18" s="165"/>
      <c r="O18" s="165"/>
      <c r="P18" s="54" t="s">
        <v>5</v>
      </c>
      <c r="Q18" s="65"/>
      <c r="R18" s="50" t="str">
        <f>Metinler!A38</f>
        <v>Kabin Kapasitesi</v>
      </c>
      <c r="S18" s="65"/>
      <c r="T18" s="65"/>
      <c r="U18" s="166"/>
      <c r="V18" s="166"/>
      <c r="W18" s="54" t="s">
        <v>2</v>
      </c>
      <c r="X18" s="65"/>
      <c r="Y18" s="65"/>
      <c r="Z18" s="65"/>
      <c r="AA18" s="66"/>
      <c r="AB18" s="20"/>
    </row>
    <row r="19" spans="1:34" ht="17.25" customHeight="1" x14ac:dyDescent="0.2">
      <c r="A19" s="10"/>
      <c r="B19" s="14"/>
      <c r="C19" s="67" t="str">
        <f>Metinler!A34</f>
        <v>Motor / Hidrolik</v>
      </c>
      <c r="D19" s="55"/>
      <c r="E19" s="55"/>
      <c r="F19" s="168"/>
      <c r="G19" s="168"/>
      <c r="H19" s="168"/>
      <c r="I19" s="168"/>
      <c r="J19" s="64"/>
      <c r="K19" s="50"/>
      <c r="L19" s="50"/>
      <c r="M19" s="50"/>
      <c r="N19" s="165"/>
      <c r="O19" s="165"/>
      <c r="P19" s="54" t="s">
        <v>6</v>
      </c>
      <c r="Q19" s="65"/>
      <c r="R19" s="50" t="str">
        <f>Metinler!A39</f>
        <v>Kabin Hızı</v>
      </c>
      <c r="S19" s="65"/>
      <c r="T19" s="3"/>
      <c r="U19" s="172"/>
      <c r="V19" s="172"/>
      <c r="W19" s="54" t="s">
        <v>3</v>
      </c>
      <c r="X19" s="65"/>
      <c r="Y19" s="65"/>
      <c r="Z19" s="65"/>
      <c r="AA19" s="66"/>
      <c r="AB19" s="20"/>
    </row>
    <row r="20" spans="1:34" ht="14.25" x14ac:dyDescent="0.2">
      <c r="A20" s="10"/>
      <c r="B20" s="14"/>
      <c r="C20" s="67"/>
      <c r="D20" s="55"/>
      <c r="E20" s="55"/>
      <c r="F20" s="55"/>
      <c r="G20" s="55"/>
      <c r="H20" s="57"/>
      <c r="I20" s="57"/>
      <c r="J20" s="57"/>
      <c r="K20" s="54"/>
      <c r="L20" s="54"/>
      <c r="M20" s="53"/>
      <c r="N20" s="169"/>
      <c r="O20" s="169"/>
      <c r="P20" s="54"/>
      <c r="Q20" s="65"/>
      <c r="R20" s="65"/>
      <c r="S20" s="65"/>
      <c r="T20" s="65"/>
      <c r="U20" s="65"/>
      <c r="V20" s="65"/>
      <c r="W20" s="65"/>
      <c r="X20" s="68"/>
      <c r="Y20" s="68"/>
      <c r="Z20" s="54"/>
      <c r="AA20" s="66"/>
      <c r="AB20" s="20"/>
    </row>
    <row r="21" spans="1:34" ht="14.25" x14ac:dyDescent="0.2">
      <c r="A21" s="10"/>
      <c r="B21" s="14"/>
      <c r="C21" s="63" t="str">
        <f>Metinler!A35</f>
        <v>Konum Bilgisi</v>
      </c>
      <c r="D21" s="65"/>
      <c r="E21" s="65"/>
      <c r="F21" s="65"/>
      <c r="G21" s="170"/>
      <c r="H21" s="170"/>
      <c r="I21" s="170"/>
      <c r="J21" s="170"/>
      <c r="K21" s="170"/>
      <c r="L21" s="170"/>
      <c r="M21" s="53"/>
      <c r="N21" s="65"/>
      <c r="O21" s="65"/>
      <c r="P21" s="65"/>
      <c r="Q21" s="65"/>
      <c r="R21" s="69" t="str">
        <f>Metinler!A40</f>
        <v>Motor Fren Gerilimi</v>
      </c>
      <c r="S21" s="65"/>
      <c r="T21" s="65"/>
      <c r="U21" s="171"/>
      <c r="V21" s="171"/>
      <c r="W21" s="65"/>
      <c r="X21" s="65"/>
      <c r="Y21" s="65"/>
      <c r="Z21" s="65"/>
      <c r="AA21" s="66"/>
      <c r="AB21" s="20"/>
    </row>
    <row r="22" spans="1:34" ht="15" thickBot="1" x14ac:dyDescent="0.25">
      <c r="A22" s="10"/>
      <c r="B22" s="14"/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2"/>
      <c r="AB22" s="20"/>
    </row>
    <row r="23" spans="1:34" ht="13.5" thickBot="1" x14ac:dyDescent="0.25">
      <c r="A23" s="10"/>
      <c r="B23" s="14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0"/>
    </row>
    <row r="24" spans="1:34" x14ac:dyDescent="0.2">
      <c r="A24" s="10"/>
      <c r="B24" s="14"/>
      <c r="C24" s="127" t="str">
        <f>Metinler!A41</f>
        <v>Kapılar</v>
      </c>
      <c r="D24" s="73"/>
      <c r="E24" s="73"/>
      <c r="F24" s="73"/>
      <c r="G24" s="73"/>
      <c r="H24" s="73"/>
      <c r="I24" s="73"/>
      <c r="J24" s="73"/>
      <c r="K24" s="73" t="str">
        <f>Metinler!A45</f>
        <v>2. Kapı (eğer varsa)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43"/>
      <c r="W24" s="43"/>
      <c r="X24" s="43"/>
      <c r="Y24" s="43"/>
      <c r="Z24" s="43"/>
      <c r="AA24" s="62"/>
      <c r="AB24" s="20"/>
    </row>
    <row r="25" spans="1:34" ht="17.25" customHeight="1" x14ac:dyDescent="0.2">
      <c r="A25" s="10"/>
      <c r="B25" s="14"/>
      <c r="C25" s="63" t="str">
        <f>Metinler!A42</f>
        <v>Otomatik Kapı</v>
      </c>
      <c r="D25" s="50"/>
      <c r="E25" s="50"/>
      <c r="F25" s="168"/>
      <c r="G25" s="168"/>
      <c r="H25" s="168"/>
      <c r="I25" s="168"/>
      <c r="J25" s="50"/>
      <c r="K25" s="50" t="str">
        <f>Metinler!A46</f>
        <v>Otomatik Kapı</v>
      </c>
      <c r="L25" s="50"/>
      <c r="M25" s="168"/>
      <c r="N25" s="168"/>
      <c r="O25" s="168"/>
      <c r="P25" s="168"/>
      <c r="Q25" s="65"/>
      <c r="R25" s="50" t="str">
        <f>Metinler!A50</f>
        <v>Lirpomp Gerilimi</v>
      </c>
      <c r="S25" s="50"/>
      <c r="T25" s="50"/>
      <c r="U25" s="65"/>
      <c r="V25" s="171"/>
      <c r="W25" s="171"/>
      <c r="X25" s="50"/>
      <c r="Y25" s="50"/>
      <c r="Z25" s="50"/>
      <c r="AA25" s="51"/>
      <c r="AB25" s="20"/>
    </row>
    <row r="26" spans="1:34" ht="17.25" customHeight="1" x14ac:dyDescent="0.2">
      <c r="A26" s="10"/>
      <c r="B26" s="14"/>
      <c r="C26" s="63" t="str">
        <f>Metinler!A43</f>
        <v>Kat Kapısı</v>
      </c>
      <c r="D26" s="50"/>
      <c r="E26" s="50"/>
      <c r="F26" s="168"/>
      <c r="G26" s="168"/>
      <c r="H26" s="168"/>
      <c r="I26" s="168"/>
      <c r="J26" s="50"/>
      <c r="K26" s="50" t="str">
        <f>Metinler!A47</f>
        <v>Kat Kapısı</v>
      </c>
      <c r="L26" s="50"/>
      <c r="M26" s="168"/>
      <c r="N26" s="168"/>
      <c r="O26" s="168"/>
      <c r="P26" s="168"/>
      <c r="Q26" s="65"/>
      <c r="R26" s="50" t="str">
        <f>Metinler!A51</f>
        <v>3-Faz Kapı Mot. için 3VF</v>
      </c>
      <c r="S26" s="50"/>
      <c r="T26" s="50"/>
      <c r="U26" s="65"/>
      <c r="V26" s="171"/>
      <c r="W26" s="171"/>
      <c r="X26" s="69"/>
      <c r="Y26" s="50"/>
      <c r="Z26" s="50"/>
      <c r="AA26" s="51"/>
      <c r="AB26" s="20"/>
    </row>
    <row r="27" spans="1:34" ht="17.25" customHeight="1" x14ac:dyDescent="0.2">
      <c r="A27" s="10"/>
      <c r="B27" s="14"/>
      <c r="C27" s="74" t="str">
        <f>Metinler!A44</f>
        <v>Kapı Mot Volt</v>
      </c>
      <c r="D27" s="50"/>
      <c r="E27" s="50"/>
      <c r="F27" s="168"/>
      <c r="G27" s="168"/>
      <c r="H27" s="168"/>
      <c r="I27" s="168"/>
      <c r="J27" s="50"/>
      <c r="K27" s="57" t="str">
        <f>Metinler!A48</f>
        <v>Kapı Mot Volt</v>
      </c>
      <c r="L27" s="50"/>
      <c r="M27" s="168"/>
      <c r="N27" s="168"/>
      <c r="O27" s="168"/>
      <c r="P27" s="168"/>
      <c r="Q27" s="65"/>
      <c r="R27" s="50"/>
      <c r="S27" s="50"/>
      <c r="T27" s="50"/>
      <c r="U27" s="50"/>
      <c r="V27" s="50"/>
      <c r="W27" s="50"/>
      <c r="X27" s="50"/>
      <c r="Y27" s="50"/>
      <c r="Z27" s="50"/>
      <c r="AA27" s="51"/>
      <c r="AB27" s="20"/>
    </row>
    <row r="28" spans="1:34" ht="13.5" thickBot="1" x14ac:dyDescent="0.25">
      <c r="A28" s="10"/>
      <c r="B28" s="14"/>
      <c r="C28" s="58"/>
      <c r="D28" s="60"/>
      <c r="E28" s="60"/>
      <c r="F28" s="60"/>
      <c r="G28" s="60"/>
      <c r="H28" s="60"/>
      <c r="I28" s="60"/>
      <c r="J28" s="60"/>
      <c r="K28" s="60"/>
      <c r="L28" s="60"/>
      <c r="M28" s="60" t="str">
        <f>IF(M25="","",Metinler!A49)</f>
        <v/>
      </c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1"/>
      <c r="AB28" s="20"/>
      <c r="AH28" s="3"/>
    </row>
    <row r="29" spans="1:34" ht="13.5" thickBot="1" x14ac:dyDescent="0.25">
      <c r="A29" s="10"/>
      <c r="B29" s="14"/>
      <c r="C29" s="21"/>
      <c r="D29" s="21"/>
      <c r="E29" s="21"/>
      <c r="F29" s="21"/>
      <c r="G29" s="21"/>
      <c r="H29" s="21"/>
      <c r="I29" s="21"/>
      <c r="J29" s="21"/>
      <c r="K29" s="19"/>
      <c r="L29" s="19"/>
      <c r="M29" s="19"/>
      <c r="N29" s="19"/>
      <c r="O29" s="19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0"/>
    </row>
    <row r="30" spans="1:34" x14ac:dyDescent="0.2">
      <c r="A30" s="10"/>
      <c r="B30" s="14"/>
      <c r="C30" s="126" t="str">
        <f>Metinler!A52</f>
        <v>VVVF Asansörler için Inverter Seçimi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3"/>
      <c r="AB30" s="20"/>
    </row>
    <row r="31" spans="1:34" ht="17.25" customHeight="1" x14ac:dyDescent="0.2">
      <c r="A31" s="10"/>
      <c r="B31" s="14"/>
      <c r="C31" s="14"/>
      <c r="D31" s="21"/>
      <c r="E31" s="21" t="str">
        <f>Metinler!A53</f>
        <v>İnverter Modeli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 t="str">
        <f>Metinler!A54</f>
        <v>Enkoder Kartı</v>
      </c>
      <c r="S31" s="21"/>
      <c r="T31" s="21"/>
      <c r="U31" s="21"/>
      <c r="V31" s="21"/>
      <c r="W31" s="21"/>
      <c r="X31" s="21"/>
      <c r="Y31" s="21"/>
      <c r="Z31" s="21"/>
      <c r="AA31" s="20"/>
      <c r="AB31" s="20"/>
    </row>
    <row r="32" spans="1:34" ht="17.25" customHeight="1" x14ac:dyDescent="0.2">
      <c r="A32" s="10"/>
      <c r="B32" s="14"/>
      <c r="C32" s="14"/>
      <c r="D32" s="21"/>
      <c r="E32" s="175"/>
      <c r="F32" s="175"/>
      <c r="G32" s="175"/>
      <c r="H32" s="175"/>
      <c r="I32" s="175"/>
      <c r="J32" s="75"/>
      <c r="K32" s="21"/>
      <c r="L32" s="21"/>
      <c r="M32" s="21"/>
      <c r="N32" s="21"/>
      <c r="O32" s="21"/>
      <c r="P32" s="21"/>
      <c r="Q32" s="21"/>
      <c r="R32" s="175"/>
      <c r="S32" s="175"/>
      <c r="T32" s="175"/>
      <c r="U32" s="175"/>
      <c r="V32" s="76"/>
      <c r="W32" s="21"/>
      <c r="X32" s="21"/>
      <c r="Y32" s="21"/>
      <c r="Z32" s="21"/>
      <c r="AA32" s="20"/>
      <c r="AB32" s="20"/>
    </row>
    <row r="33" spans="1:28" ht="13.5" thickBot="1" x14ac:dyDescent="0.25">
      <c r="A33" s="10"/>
      <c r="B33" s="14"/>
      <c r="C33" s="7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78"/>
      <c r="AB33" s="20"/>
    </row>
    <row r="34" spans="1:28" ht="13.5" thickBot="1" x14ac:dyDescent="0.25">
      <c r="A34" s="10"/>
      <c r="B34" s="1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2"/>
      <c r="O34" s="12"/>
      <c r="P34" s="12"/>
      <c r="Q34" s="12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0"/>
    </row>
    <row r="35" spans="1:28" ht="14.25" customHeight="1" x14ac:dyDescent="0.2">
      <c r="A35" s="10"/>
      <c r="B35" s="14"/>
      <c r="C35" s="125" t="str">
        <f>Metinler!A55</f>
        <v>Opsiyonlar &amp; Diğer Özellikler</v>
      </c>
      <c r="D35" s="43"/>
      <c r="E35" s="43"/>
      <c r="F35" s="43"/>
      <c r="G35" s="79"/>
      <c r="H35" s="43"/>
      <c r="I35" s="43"/>
      <c r="J35" s="43"/>
      <c r="K35" s="43"/>
      <c r="L35" s="43"/>
      <c r="M35" s="80"/>
      <c r="N35" s="43"/>
      <c r="O35" s="73"/>
      <c r="P35" s="43"/>
      <c r="Q35" s="43"/>
      <c r="R35" s="43"/>
      <c r="S35" s="79"/>
      <c r="T35" s="43"/>
      <c r="U35" s="43"/>
      <c r="V35" s="43"/>
      <c r="W35" s="43"/>
      <c r="X35" s="43"/>
      <c r="Y35" s="44"/>
      <c r="Z35" s="43"/>
      <c r="AA35" s="62"/>
      <c r="AB35" s="20"/>
    </row>
    <row r="36" spans="1:28" ht="17.25" customHeight="1" x14ac:dyDescent="0.2">
      <c r="A36" s="10"/>
      <c r="B36" s="14"/>
      <c r="C36" s="14" t="str">
        <f>Metinler!A56</f>
        <v>Kata Getirme Cihazı</v>
      </c>
      <c r="D36" s="21"/>
      <c r="E36" s="21"/>
      <c r="F36" s="81"/>
      <c r="G36" s="21"/>
      <c r="H36" s="65"/>
      <c r="I36" s="21" t="str">
        <f>Metinler!A59</f>
        <v>Kumanda Panosu Tipi</v>
      </c>
      <c r="J36" s="21"/>
      <c r="K36" s="21"/>
      <c r="L36" s="81"/>
      <c r="M36" s="82"/>
      <c r="N36" s="5" t="str">
        <f>Metinler!A61</f>
        <v>Kontaktör Tipi</v>
      </c>
      <c r="Q36" s="82"/>
      <c r="R36" s="82"/>
      <c r="S36" s="82"/>
      <c r="T36" s="50"/>
      <c r="U36" s="65" t="str">
        <f>Metinler!A64</f>
        <v>3VF için Ekranlı Mot Kabl (7M)</v>
      </c>
      <c r="V36" s="65"/>
      <c r="W36" s="65"/>
      <c r="X36" s="82"/>
      <c r="Y36" s="82"/>
      <c r="Z36" s="4"/>
      <c r="AA36" s="20"/>
      <c r="AB36" s="20"/>
    </row>
    <row r="37" spans="1:28" ht="17.25" customHeight="1" x14ac:dyDescent="0.2">
      <c r="A37" s="10"/>
      <c r="B37" s="14"/>
      <c r="C37" s="137"/>
      <c r="D37" s="138"/>
      <c r="E37" s="138"/>
      <c r="F37" s="138"/>
      <c r="G37" s="138"/>
      <c r="H37" s="65"/>
      <c r="I37" s="176"/>
      <c r="J37" s="176"/>
      <c r="K37" s="176"/>
      <c r="L37" s="176"/>
      <c r="M37" s="82"/>
      <c r="N37" s="174"/>
      <c r="O37" s="174"/>
      <c r="P37" s="174"/>
      <c r="Q37" s="174"/>
      <c r="R37" s="174"/>
      <c r="S37" s="174"/>
      <c r="T37" s="82"/>
      <c r="U37" s="65" t="str">
        <f>Metinler!A65</f>
        <v>Elektrik Dağıtım Panosu</v>
      </c>
      <c r="V37" s="65"/>
      <c r="W37" s="65"/>
      <c r="X37" s="82"/>
      <c r="Y37" s="82"/>
      <c r="Z37" s="4"/>
      <c r="AA37" s="20"/>
      <c r="AB37" s="20"/>
    </row>
    <row r="38" spans="1:28" ht="17.25" customHeight="1" x14ac:dyDescent="0.2">
      <c r="A38" s="10"/>
      <c r="B38" s="14"/>
      <c r="C38" s="14" t="str">
        <f>Metinler!A57</f>
        <v>Valf</v>
      </c>
      <c r="D38" s="21"/>
      <c r="E38" s="65"/>
      <c r="F38" s="138"/>
      <c r="G38" s="138"/>
      <c r="H38" s="65"/>
      <c r="I38" s="177"/>
      <c r="J38" s="177"/>
      <c r="K38" s="177"/>
      <c r="L38" s="3"/>
      <c r="M38" s="82"/>
      <c r="N38" s="21" t="str">
        <f>Metinler!A62</f>
        <v>Ön Tetik. Reg. Bobin Gerilimi</v>
      </c>
      <c r="O38" s="3"/>
      <c r="P38" s="65"/>
      <c r="Q38" s="3"/>
      <c r="R38" s="138"/>
      <c r="S38" s="138"/>
      <c r="T38" s="82"/>
      <c r="U38" s="83"/>
      <c r="V38" s="82"/>
      <c r="W38" s="82"/>
      <c r="X38" s="50"/>
      <c r="Y38" s="50"/>
      <c r="Z38" s="50"/>
      <c r="AA38" s="20"/>
      <c r="AB38" s="20"/>
    </row>
    <row r="39" spans="1:28" ht="17.25" customHeight="1" x14ac:dyDescent="0.2">
      <c r="A39" s="10"/>
      <c r="B39" s="14"/>
      <c r="C39" s="14" t="str">
        <f>Metinler!A58</f>
        <v>Emniyet Devresi</v>
      </c>
      <c r="D39" s="21"/>
      <c r="E39" s="65"/>
      <c r="F39" s="138"/>
      <c r="G39" s="138"/>
      <c r="H39" s="65"/>
      <c r="I39" s="3" t="str">
        <f>Metinler!A60</f>
        <v>Kum. Panosu için Baza</v>
      </c>
      <c r="J39" s="3"/>
      <c r="K39" s="3"/>
      <c r="L39" s="4"/>
      <c r="M39" s="82"/>
      <c r="N39" s="3" t="str">
        <f>Metinler!A63</f>
        <v>Seviyeleme &amp; Erken Kapı Açma</v>
      </c>
      <c r="O39" s="65"/>
      <c r="P39" s="65"/>
      <c r="Q39" s="65"/>
      <c r="R39" s="65"/>
      <c r="S39" s="123"/>
      <c r="T39" s="82"/>
      <c r="U39" s="82"/>
      <c r="V39" s="82"/>
      <c r="W39" s="82"/>
      <c r="X39" s="50"/>
      <c r="Y39" s="50"/>
      <c r="Z39" s="50"/>
      <c r="AA39" s="20"/>
      <c r="AB39" s="20"/>
    </row>
    <row r="40" spans="1:28" ht="16.5" customHeight="1" thickBot="1" x14ac:dyDescent="0.25">
      <c r="A40" s="10"/>
      <c r="B40" s="14"/>
      <c r="C40" s="8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60"/>
      <c r="P40" s="85" t="str">
        <f>IF(AH45="NO","I don't need +-20mm for UCM ve EN81+A3 in this lift","")</f>
        <v/>
      </c>
      <c r="Q40" s="60"/>
      <c r="R40" s="86"/>
      <c r="S40" s="60"/>
      <c r="T40" s="60"/>
      <c r="U40" s="86"/>
      <c r="V40" s="86"/>
      <c r="W40" s="86" t="str">
        <f>Metinler!A66</f>
        <v>Revizyon kutusu dahildir.</v>
      </c>
      <c r="X40" s="60"/>
      <c r="Y40" s="60"/>
      <c r="Z40" s="60"/>
      <c r="AA40" s="87"/>
      <c r="AB40" s="20"/>
    </row>
    <row r="41" spans="1:28" ht="13.5" thickBot="1" x14ac:dyDescent="0.25">
      <c r="A41" s="10"/>
      <c r="B41" s="14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20"/>
    </row>
    <row r="42" spans="1:28" x14ac:dyDescent="0.2">
      <c r="A42" s="10"/>
      <c r="B42" s="14"/>
      <c r="C42" s="126" t="str">
        <f>Metinler!A67</f>
        <v>Kat ve Kabin Butonyerleri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3"/>
      <c r="AB42" s="20"/>
    </row>
    <row r="43" spans="1:28" ht="13.5" customHeight="1" x14ac:dyDescent="0.2">
      <c r="A43" s="10"/>
      <c r="B43" s="14"/>
      <c r="C43" s="14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 t="str">
        <f>IF(R44="","",Metinler!A88)</f>
        <v/>
      </c>
      <c r="R43" s="21"/>
      <c r="S43" s="21"/>
      <c r="T43" s="21"/>
      <c r="U43" s="21"/>
      <c r="V43" s="21"/>
      <c r="W43" s="21"/>
      <c r="X43" s="21"/>
      <c r="Y43" s="21"/>
      <c r="Z43" s="21"/>
      <c r="AA43" s="20"/>
      <c r="AB43" s="20"/>
    </row>
    <row r="44" spans="1:28" ht="18" customHeight="1" x14ac:dyDescent="0.2">
      <c r="A44" s="10"/>
      <c r="B44" s="14"/>
      <c r="C44" s="14" t="str">
        <f>Metinler!A68</f>
        <v>COP</v>
      </c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21"/>
      <c r="P44" s="65"/>
      <c r="Q44" s="21" t="str">
        <f>Metinler!B69</f>
        <v>LOPs</v>
      </c>
      <c r="R44" s="141"/>
      <c r="S44" s="141"/>
      <c r="T44" s="141"/>
      <c r="U44" s="141"/>
      <c r="V44" s="141"/>
      <c r="W44" s="141"/>
      <c r="X44" s="141"/>
      <c r="Y44" s="21"/>
      <c r="Z44" s="21"/>
      <c r="AA44" s="20"/>
      <c r="AB44" s="20"/>
    </row>
    <row r="45" spans="1:28" ht="18" customHeight="1" x14ac:dyDescent="0.2">
      <c r="A45" s="10"/>
      <c r="B45" s="14"/>
      <c r="C45" s="139" t="e">
        <f>VLOOKUP(D44,'COP-LOP'!B95:C129,2,FALSE)</f>
        <v>#N/A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65"/>
      <c r="Q45" s="140">
        <f>VLOOKUP(R44,'COP-LOP'!B6:C91,2,FALSE)</f>
        <v>0</v>
      </c>
      <c r="R45" s="140"/>
      <c r="S45" s="140"/>
      <c r="T45" s="140"/>
      <c r="U45" s="140"/>
      <c r="V45" s="140"/>
      <c r="W45" s="140"/>
      <c r="X45" s="140"/>
      <c r="Y45" s="140"/>
      <c r="Z45" s="88"/>
      <c r="AA45" s="20"/>
      <c r="AB45" s="20"/>
    </row>
    <row r="46" spans="1:28" ht="18" customHeight="1" x14ac:dyDescent="0.2">
      <c r="A46" s="10"/>
      <c r="B46" s="14"/>
      <c r="C46" s="13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65"/>
      <c r="Q46" s="140"/>
      <c r="R46" s="140"/>
      <c r="S46" s="140"/>
      <c r="T46" s="140"/>
      <c r="U46" s="140"/>
      <c r="V46" s="140"/>
      <c r="W46" s="140"/>
      <c r="X46" s="140"/>
      <c r="Y46" s="140"/>
      <c r="Z46" s="88"/>
      <c r="AA46" s="20"/>
      <c r="AB46" s="20"/>
    </row>
    <row r="47" spans="1:28" ht="18" customHeight="1" x14ac:dyDescent="0.2">
      <c r="A47" s="10"/>
      <c r="B47" s="14"/>
      <c r="C47" s="139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65"/>
      <c r="Q47" s="140"/>
      <c r="R47" s="140"/>
      <c r="S47" s="140"/>
      <c r="T47" s="140"/>
      <c r="U47" s="140"/>
      <c r="V47" s="140"/>
      <c r="W47" s="140"/>
      <c r="X47" s="140"/>
      <c r="Y47" s="140"/>
      <c r="Z47" s="88"/>
      <c r="AA47" s="20"/>
      <c r="AB47" s="20"/>
    </row>
    <row r="48" spans="1:28" ht="18" customHeight="1" x14ac:dyDescent="0.2">
      <c r="A48" s="10"/>
      <c r="B48" s="14"/>
      <c r="C48" s="63" t="str">
        <f>Metinler!A70</f>
        <v>Durak İsimleri</v>
      </c>
      <c r="D48" s="50"/>
      <c r="E48" s="50"/>
      <c r="F48" s="173"/>
      <c r="G48" s="173"/>
      <c r="H48" s="173"/>
      <c r="I48" s="173"/>
      <c r="J48" s="173"/>
      <c r="K48" s="89"/>
      <c r="L48" s="89"/>
      <c r="M48" s="89"/>
      <c r="N48" s="89"/>
      <c r="O48" s="89"/>
      <c r="P48" s="89"/>
      <c r="Q48" s="21" t="str">
        <f>Metinler!A74</f>
        <v>Kabin Butonyeri için Lazer Logo</v>
      </c>
      <c r="R48" s="90"/>
      <c r="S48" s="90"/>
      <c r="T48" s="90"/>
      <c r="U48" s="89"/>
      <c r="V48" s="89"/>
      <c r="W48" s="141"/>
      <c r="X48" s="141"/>
      <c r="Y48" s="89"/>
      <c r="Z48" s="88"/>
      <c r="AA48" s="20"/>
      <c r="AB48" s="20"/>
    </row>
    <row r="49" spans="1:28" ht="18" customHeight="1" x14ac:dyDescent="0.2">
      <c r="A49" s="10"/>
      <c r="B49" s="14"/>
      <c r="C49" s="91"/>
      <c r="D49" s="90"/>
      <c r="E49" s="90"/>
      <c r="F49" s="90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21" t="str">
        <f>Metinler!A75</f>
        <v>Kat Butonyeri için Lazer Logo</v>
      </c>
      <c r="R49" s="90"/>
      <c r="S49" s="90"/>
      <c r="T49" s="90"/>
      <c r="U49" s="89"/>
      <c r="V49" s="89"/>
      <c r="W49" s="141"/>
      <c r="X49" s="141"/>
      <c r="Y49" s="89"/>
      <c r="Z49" s="88"/>
      <c r="AA49" s="20"/>
      <c r="AB49" s="20"/>
    </row>
    <row r="50" spans="1:28" ht="18" customHeight="1" x14ac:dyDescent="0.2">
      <c r="A50" s="10"/>
      <c r="B50" s="14"/>
      <c r="C50" s="63" t="str">
        <f>Metinler!A71</f>
        <v>Anons Modülü için 4GB SD Kart</v>
      </c>
      <c r="D50" s="50"/>
      <c r="E50" s="50"/>
      <c r="F50" s="65"/>
      <c r="G50" s="3"/>
      <c r="H50" s="3"/>
      <c r="I50" s="141"/>
      <c r="J50" s="141"/>
      <c r="K50" s="89"/>
      <c r="L50" s="89"/>
      <c r="M50" s="89"/>
      <c r="N50" s="89"/>
      <c r="O50" s="89"/>
      <c r="P50" s="89"/>
      <c r="Q50" s="92" t="str">
        <f>Metinler!A76</f>
        <v>SC24 Kartı için Kablo Seti</v>
      </c>
      <c r="R50" s="50"/>
      <c r="S50" s="50"/>
      <c r="T50" s="65"/>
      <c r="U50" s="65"/>
      <c r="V50" s="65"/>
      <c r="W50" s="141"/>
      <c r="X50" s="141"/>
      <c r="Y50" s="89"/>
      <c r="Z50" s="88"/>
      <c r="AA50" s="20"/>
      <c r="AB50" s="20"/>
    </row>
    <row r="51" spans="1:28" ht="18" customHeight="1" x14ac:dyDescent="0.2">
      <c r="A51" s="10"/>
      <c r="B51" s="14"/>
      <c r="C51" s="63" t="str">
        <f>Metinler!A72</f>
        <v>Işıklandırmalı Firma Logosu</v>
      </c>
      <c r="D51" s="50"/>
      <c r="E51" s="50"/>
      <c r="F51" s="65"/>
      <c r="G51" s="65"/>
      <c r="H51" s="65"/>
      <c r="I51" s="141"/>
      <c r="J51" s="141"/>
      <c r="K51" s="89"/>
      <c r="L51" s="89"/>
      <c r="M51" s="89"/>
      <c r="N51" s="89"/>
      <c r="O51" s="89"/>
      <c r="P51" s="89"/>
      <c r="Q51" s="92" t="str">
        <f>Metinler!A77</f>
        <v>SL Kartları için Kablo Seti</v>
      </c>
      <c r="R51" s="50"/>
      <c r="S51" s="50"/>
      <c r="T51" s="65"/>
      <c r="U51" s="65"/>
      <c r="V51" s="65"/>
      <c r="W51" s="141"/>
      <c r="X51" s="141"/>
      <c r="Y51" s="89"/>
      <c r="Z51" s="88"/>
      <c r="AA51" s="20"/>
      <c r="AB51" s="20"/>
    </row>
    <row r="52" spans="1:28" ht="18" customHeight="1" x14ac:dyDescent="0.2">
      <c r="A52" s="10"/>
      <c r="B52" s="14"/>
      <c r="C52" s="93" t="str">
        <f>Metinler!A73</f>
        <v>2. İntercom Modülü</v>
      </c>
      <c r="D52" s="50"/>
      <c r="E52" s="50"/>
      <c r="F52" s="65"/>
      <c r="G52" s="65"/>
      <c r="H52" s="65"/>
      <c r="I52" s="141"/>
      <c r="J52" s="141"/>
      <c r="K52" s="89"/>
      <c r="L52" s="89"/>
      <c r="M52" s="89"/>
      <c r="N52" s="89"/>
      <c r="O52" s="89"/>
      <c r="P52" s="89"/>
      <c r="Q52" s="21" t="str">
        <f>Metinler!A78</f>
        <v>Kabin But. &amp; Rev. Kutusu Bağ. Kablosu</v>
      </c>
      <c r="R52" s="90"/>
      <c r="S52" s="90"/>
      <c r="T52" s="90"/>
      <c r="U52" s="94"/>
      <c r="V52" s="94"/>
      <c r="W52" s="141"/>
      <c r="X52" s="141"/>
      <c r="Y52" s="89"/>
      <c r="Z52" s="88"/>
      <c r="AA52" s="20"/>
      <c r="AB52" s="20"/>
    </row>
    <row r="53" spans="1:28" ht="13.5" thickBot="1" x14ac:dyDescent="0.25">
      <c r="A53" s="10"/>
      <c r="B53" s="14"/>
      <c r="C53" s="7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60"/>
      <c r="Q53" s="60"/>
      <c r="R53" s="60"/>
      <c r="S53" s="60"/>
      <c r="T53" s="60"/>
      <c r="U53" s="60"/>
      <c r="V53" s="60"/>
      <c r="W53" s="60"/>
      <c r="X53" s="60"/>
      <c r="Y53" s="37"/>
      <c r="Z53" s="37"/>
      <c r="AA53" s="78"/>
      <c r="AB53" s="20"/>
    </row>
    <row r="54" spans="1:28" x14ac:dyDescent="0.2">
      <c r="A54" s="10"/>
      <c r="B54" s="14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20"/>
    </row>
    <row r="55" spans="1:28" x14ac:dyDescent="0.2">
      <c r="A55" s="10"/>
      <c r="B55" s="14"/>
      <c r="C55" s="129" t="str">
        <f>Metinler!A79</f>
        <v>Boş bırakılan VAR/YOK seçimleri 'YOK' kabul edilecektir.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20"/>
    </row>
    <row r="56" spans="1:28" hidden="1" x14ac:dyDescent="0.2">
      <c r="A56" s="10"/>
      <c r="B56" s="14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20"/>
    </row>
    <row r="57" spans="1:28" hidden="1" x14ac:dyDescent="0.2">
      <c r="A57" s="10"/>
      <c r="B57" s="14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20"/>
    </row>
    <row r="58" spans="1:28" hidden="1" x14ac:dyDescent="0.2">
      <c r="A58" s="10"/>
      <c r="B58" s="14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20"/>
    </row>
    <row r="59" spans="1:28" hidden="1" x14ac:dyDescent="0.2">
      <c r="A59" s="10"/>
      <c r="B59" s="14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20"/>
    </row>
    <row r="60" spans="1:28" hidden="1" x14ac:dyDescent="0.2">
      <c r="A60" s="10"/>
      <c r="B60" s="14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20"/>
    </row>
    <row r="61" spans="1:28" hidden="1" x14ac:dyDescent="0.2">
      <c r="A61" s="10"/>
      <c r="B61" s="14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20"/>
    </row>
    <row r="62" spans="1:28" hidden="1" x14ac:dyDescent="0.2">
      <c r="A62" s="10"/>
      <c r="B62" s="14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20"/>
    </row>
    <row r="63" spans="1:28" hidden="1" x14ac:dyDescent="0.2">
      <c r="A63" s="10"/>
      <c r="B63" s="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20"/>
    </row>
    <row r="64" spans="1:28" hidden="1" x14ac:dyDescent="0.2">
      <c r="A64" s="10"/>
      <c r="B64" s="14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20"/>
    </row>
    <row r="65" spans="1:28" hidden="1" x14ac:dyDescent="0.2">
      <c r="A65" s="10"/>
      <c r="B65" s="1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0"/>
    </row>
    <row r="66" spans="1:28" hidden="1" x14ac:dyDescent="0.2">
      <c r="A66" s="10"/>
      <c r="B66" s="14"/>
      <c r="C66" s="81"/>
      <c r="D66" s="50"/>
      <c r="E66" s="95"/>
      <c r="F66" s="95"/>
      <c r="G66" s="96"/>
      <c r="H66" s="55"/>
      <c r="I66" s="50"/>
      <c r="J66" s="97"/>
      <c r="K66" s="50"/>
      <c r="L66" s="96"/>
      <c r="M66" s="50"/>
      <c r="N66" s="50"/>
      <c r="O66" s="50"/>
      <c r="P66" s="98"/>
      <c r="Q66" s="50"/>
      <c r="R66" s="50"/>
      <c r="S66" s="50"/>
      <c r="T66" s="50"/>
      <c r="U66" s="50"/>
      <c r="V66" s="50"/>
      <c r="W66" s="50"/>
      <c r="X66" s="50"/>
      <c r="Y66" s="50"/>
      <c r="Z66" s="21"/>
      <c r="AA66" s="21"/>
      <c r="AB66" s="20"/>
    </row>
    <row r="67" spans="1:28" ht="14.25" hidden="1" x14ac:dyDescent="0.2">
      <c r="A67" s="10"/>
      <c r="B67" s="14"/>
      <c r="C67" s="81"/>
      <c r="D67" s="50"/>
      <c r="E67" s="95"/>
      <c r="F67" s="95"/>
      <c r="G67" s="96"/>
      <c r="H67" s="55"/>
      <c r="I67" s="50"/>
      <c r="J67" s="97"/>
      <c r="K67" s="53"/>
      <c r="L67" s="96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21"/>
      <c r="AA67" s="21"/>
      <c r="AB67" s="20"/>
    </row>
    <row r="68" spans="1:28" hidden="1" x14ac:dyDescent="0.2">
      <c r="A68" s="10"/>
      <c r="B68" s="14"/>
      <c r="C68" s="21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21"/>
      <c r="AA68" s="21"/>
      <c r="AB68" s="20"/>
    </row>
    <row r="69" spans="1:28" hidden="1" x14ac:dyDescent="0.2">
      <c r="A69" s="10"/>
      <c r="B69" s="14"/>
      <c r="C69" s="99"/>
      <c r="D69" s="50"/>
      <c r="E69" s="50"/>
      <c r="F69" s="50"/>
      <c r="G69" s="50"/>
      <c r="H69" s="50"/>
      <c r="I69" s="50"/>
      <c r="J69" s="50"/>
      <c r="K69" s="50"/>
      <c r="L69" s="50"/>
      <c r="M69" s="10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21"/>
      <c r="AA69" s="21"/>
      <c r="AB69" s="20"/>
    </row>
    <row r="70" spans="1:28" hidden="1" x14ac:dyDescent="0.2">
      <c r="A70" s="10"/>
      <c r="B70" s="14"/>
      <c r="C70" s="21"/>
      <c r="D70" s="50"/>
      <c r="E70" s="50"/>
      <c r="F70" s="50"/>
      <c r="G70" s="95"/>
      <c r="H70" s="55"/>
      <c r="I70" s="55"/>
      <c r="J70" s="50"/>
      <c r="K70" s="50"/>
      <c r="L70" s="50"/>
      <c r="M70" s="50"/>
      <c r="N70" s="50"/>
      <c r="O70" s="50"/>
      <c r="P70" s="50"/>
      <c r="Q70" s="95"/>
      <c r="R70" s="55"/>
      <c r="S70" s="55"/>
      <c r="T70" s="50"/>
      <c r="U70" s="50"/>
      <c r="V70" s="50"/>
      <c r="W70" s="50"/>
      <c r="X70" s="50"/>
      <c r="Y70" s="50"/>
      <c r="Z70" s="21"/>
      <c r="AA70" s="21"/>
      <c r="AB70" s="20"/>
    </row>
    <row r="71" spans="1:28" hidden="1" x14ac:dyDescent="0.2">
      <c r="A71" s="10"/>
      <c r="B71" s="14"/>
      <c r="C71" s="21"/>
      <c r="D71" s="50"/>
      <c r="E71" s="50"/>
      <c r="F71" s="50"/>
      <c r="G71" s="95"/>
      <c r="H71" s="55"/>
      <c r="I71" s="55"/>
      <c r="J71" s="50"/>
      <c r="K71" s="50"/>
      <c r="L71" s="50"/>
      <c r="M71" s="50"/>
      <c r="N71" s="50"/>
      <c r="O71" s="50"/>
      <c r="P71" s="50"/>
      <c r="Q71" s="95"/>
      <c r="R71" s="55"/>
      <c r="S71" s="55"/>
      <c r="T71" s="50"/>
      <c r="U71" s="50"/>
      <c r="V71" s="50"/>
      <c r="W71" s="50"/>
      <c r="X71" s="50"/>
      <c r="Y71" s="50"/>
      <c r="Z71" s="21"/>
      <c r="AA71" s="21"/>
      <c r="AB71" s="20"/>
    </row>
    <row r="72" spans="1:28" x14ac:dyDescent="0.2">
      <c r="A72" s="21"/>
      <c r="B72" s="14"/>
      <c r="C72" s="21"/>
      <c r="D72" s="21"/>
      <c r="E72" s="21"/>
      <c r="F72" s="21"/>
      <c r="G72" s="10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0"/>
    </row>
    <row r="73" spans="1:28" ht="18.75" customHeight="1" x14ac:dyDescent="0.2">
      <c r="A73" s="10"/>
      <c r="B73" s="14"/>
      <c r="C73" s="27" t="str">
        <f>Metinler!A80</f>
        <v>Notlar</v>
      </c>
      <c r="D73" s="27"/>
      <c r="E73" s="27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20"/>
    </row>
    <row r="74" spans="1:28" ht="18.75" customHeight="1" x14ac:dyDescent="0.2">
      <c r="A74" s="10"/>
      <c r="B74" s="14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20"/>
    </row>
    <row r="75" spans="1:28" ht="18.75" customHeight="1" x14ac:dyDescent="0.2">
      <c r="A75" s="10"/>
      <c r="B75" s="14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20"/>
    </row>
    <row r="76" spans="1:28" ht="46.5" customHeight="1" thickBot="1" x14ac:dyDescent="0.25">
      <c r="A76" s="10"/>
      <c r="B76" s="1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0"/>
    </row>
    <row r="77" spans="1:28" x14ac:dyDescent="0.2">
      <c r="A77" s="10"/>
      <c r="B77" s="1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102" t="str">
        <f>Metinler!A81</f>
        <v>Sipariş Onayı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3"/>
      <c r="AB77" s="20"/>
    </row>
    <row r="78" spans="1:28" x14ac:dyDescent="0.2">
      <c r="A78" s="10"/>
      <c r="B78" s="14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131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3"/>
      <c r="AB78" s="20"/>
    </row>
    <row r="79" spans="1:28" x14ac:dyDescent="0.2">
      <c r="A79" s="10"/>
      <c r="B79" s="14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131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3"/>
      <c r="AB79" s="20"/>
    </row>
    <row r="80" spans="1:28" x14ac:dyDescent="0.2">
      <c r="A80" s="10"/>
      <c r="B80" s="14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131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3"/>
      <c r="AB80" s="20"/>
    </row>
    <row r="81" spans="1:52" x14ac:dyDescent="0.2">
      <c r="A81" s="10"/>
      <c r="B81" s="14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131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3"/>
      <c r="AB81" s="20"/>
    </row>
    <row r="82" spans="1:52" ht="13.5" thickBot="1" x14ac:dyDescent="0.25">
      <c r="A82" s="10"/>
      <c r="B82" s="14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134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6"/>
      <c r="AB82" s="20"/>
    </row>
    <row r="83" spans="1:52" ht="13.5" thickBot="1" x14ac:dyDescent="0.25">
      <c r="A83" s="10"/>
      <c r="B83" s="7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78"/>
    </row>
    <row r="87" spans="1:52" x14ac:dyDescent="0.2">
      <c r="AU87" s="103" t="str">
        <f>IF($AA$4="TR",AW87,IF($AA$4="EN",AY87,"HATA!"))</f>
        <v>VAR</v>
      </c>
      <c r="AW87" s="103" t="s">
        <v>474</v>
      </c>
      <c r="AY87" s="103" t="s">
        <v>11</v>
      </c>
    </row>
    <row r="88" spans="1:52" x14ac:dyDescent="0.2">
      <c r="AU88" s="103" t="str">
        <f t="shared" ref="AU88:AU91" si="0">IF($AA$4="TR",AW88,IF($AA$4="EN",AY88,"HATA!"))</f>
        <v>YOK</v>
      </c>
      <c r="AW88" s="103" t="s">
        <v>475</v>
      </c>
      <c r="AY88" s="103" t="s">
        <v>13</v>
      </c>
    </row>
    <row r="89" spans="1:52" x14ac:dyDescent="0.2">
      <c r="AU89" s="104" t="str">
        <f t="shared" si="0"/>
        <v>Kontaktörler</v>
      </c>
      <c r="AW89" s="104" t="s">
        <v>476</v>
      </c>
      <c r="AY89" s="104" t="s">
        <v>9</v>
      </c>
    </row>
    <row r="90" spans="1:52" x14ac:dyDescent="0.2">
      <c r="AU90" s="105" t="str">
        <f t="shared" si="0"/>
        <v>Schneider D Serisi</v>
      </c>
      <c r="AW90" s="105" t="s">
        <v>477</v>
      </c>
      <c r="AY90" s="105" t="s">
        <v>479</v>
      </c>
    </row>
    <row r="91" spans="1:52" x14ac:dyDescent="0.2">
      <c r="AU91" s="105" t="str">
        <f t="shared" si="0"/>
        <v>Schneider E Serisi (eko seri)</v>
      </c>
      <c r="AW91" s="105" t="s">
        <v>478</v>
      </c>
      <c r="AY91" s="105" t="s">
        <v>480</v>
      </c>
    </row>
    <row r="92" spans="1:52" x14ac:dyDescent="0.2">
      <c r="AU92" s="106"/>
      <c r="AV92" s="106"/>
      <c r="AY92" s="106"/>
      <c r="AZ92" s="106"/>
    </row>
    <row r="93" spans="1:52" x14ac:dyDescent="0.2">
      <c r="AU93" s="104" t="str">
        <f t="shared" ref="AU93:AU100" si="1">IF($AA$4="TR",AW93,IF($AA$4="EN",AY93,"HATA!"))</f>
        <v>Kabin Hızı</v>
      </c>
      <c r="AV93" s="106"/>
      <c r="AW93" s="104" t="s">
        <v>467</v>
      </c>
      <c r="AY93" s="104" t="s">
        <v>12</v>
      </c>
      <c r="AZ93" s="106"/>
    </row>
    <row r="94" spans="1:52" x14ac:dyDescent="0.2">
      <c r="AU94" s="107">
        <f t="shared" si="1"/>
        <v>0.5</v>
      </c>
      <c r="AW94" s="107">
        <v>0.5</v>
      </c>
      <c r="AY94" s="107">
        <v>0.5</v>
      </c>
    </row>
    <row r="95" spans="1:52" x14ac:dyDescent="0.2">
      <c r="AU95" s="107">
        <f t="shared" si="1"/>
        <v>0.63</v>
      </c>
      <c r="AW95" s="107">
        <v>0.63</v>
      </c>
      <c r="AY95" s="107">
        <v>0.63</v>
      </c>
    </row>
    <row r="96" spans="1:52" x14ac:dyDescent="0.2">
      <c r="AU96" s="107">
        <f t="shared" si="1"/>
        <v>1</v>
      </c>
      <c r="AW96" s="107">
        <v>1</v>
      </c>
      <c r="AY96" s="107">
        <v>1</v>
      </c>
    </row>
    <row r="97" spans="47:51" x14ac:dyDescent="0.2">
      <c r="AU97" s="107">
        <f t="shared" si="1"/>
        <v>1.2</v>
      </c>
      <c r="AW97" s="107">
        <v>1.2</v>
      </c>
      <c r="AY97" s="107">
        <v>1.2</v>
      </c>
    </row>
    <row r="98" spans="47:51" x14ac:dyDescent="0.2">
      <c r="AU98" s="107">
        <f t="shared" si="1"/>
        <v>1.6</v>
      </c>
      <c r="AW98" s="107">
        <v>1.6</v>
      </c>
      <c r="AY98" s="107">
        <v>1.6</v>
      </c>
    </row>
    <row r="99" spans="47:51" x14ac:dyDescent="0.2">
      <c r="AU99" s="107">
        <f t="shared" si="1"/>
        <v>2</v>
      </c>
      <c r="AW99" s="107">
        <v>2</v>
      </c>
      <c r="AY99" s="107">
        <v>2</v>
      </c>
    </row>
    <row r="100" spans="47:51" x14ac:dyDescent="0.2">
      <c r="AU100" s="107">
        <f t="shared" si="1"/>
        <v>2.5</v>
      </c>
      <c r="AW100" s="107">
        <v>2.5</v>
      </c>
      <c r="AY100" s="107">
        <v>2.5</v>
      </c>
    </row>
    <row r="102" spans="47:51" x14ac:dyDescent="0.2">
      <c r="AU102" s="104" t="str">
        <f t="shared" ref="AU102:AU113" si="2">IF($AA$4="TR",AW102,IF($AA$4="EN",AY102,"HATA!"))</f>
        <v>Kabin Kapasitesi</v>
      </c>
      <c r="AW102" s="104" t="s">
        <v>431</v>
      </c>
      <c r="AY102" s="104" t="s">
        <v>430</v>
      </c>
    </row>
    <row r="103" spans="47:51" x14ac:dyDescent="0.2">
      <c r="AU103" s="105">
        <f t="shared" si="2"/>
        <v>320</v>
      </c>
      <c r="AW103" s="105">
        <v>320</v>
      </c>
      <c r="AY103" s="105">
        <v>320</v>
      </c>
    </row>
    <row r="104" spans="47:51" x14ac:dyDescent="0.2">
      <c r="AU104" s="105">
        <f t="shared" si="2"/>
        <v>450</v>
      </c>
      <c r="AW104" s="105">
        <v>450</v>
      </c>
      <c r="AY104" s="105">
        <v>450</v>
      </c>
    </row>
    <row r="105" spans="47:51" x14ac:dyDescent="0.2">
      <c r="AU105" s="105">
        <f t="shared" si="2"/>
        <v>630</v>
      </c>
      <c r="AW105" s="105">
        <v>630</v>
      </c>
      <c r="AY105" s="105">
        <v>630</v>
      </c>
    </row>
    <row r="106" spans="47:51" x14ac:dyDescent="0.2">
      <c r="AU106" s="105">
        <f t="shared" si="2"/>
        <v>750</v>
      </c>
      <c r="AW106" s="105">
        <v>750</v>
      </c>
      <c r="AY106" s="105">
        <v>750</v>
      </c>
    </row>
    <row r="107" spans="47:51" x14ac:dyDescent="0.2">
      <c r="AU107" s="105">
        <f t="shared" si="2"/>
        <v>800</v>
      </c>
      <c r="AW107" s="105">
        <v>800</v>
      </c>
      <c r="AY107" s="105">
        <v>800</v>
      </c>
    </row>
    <row r="108" spans="47:51" x14ac:dyDescent="0.2">
      <c r="AU108" s="105">
        <f t="shared" si="2"/>
        <v>1000</v>
      </c>
      <c r="AW108" s="105">
        <v>1000</v>
      </c>
      <c r="AY108" s="105">
        <v>1000</v>
      </c>
    </row>
    <row r="109" spans="47:51" x14ac:dyDescent="0.2">
      <c r="AU109" s="105">
        <f t="shared" si="2"/>
        <v>1200</v>
      </c>
      <c r="AW109" s="105">
        <v>1200</v>
      </c>
      <c r="AY109" s="105">
        <v>1200</v>
      </c>
    </row>
    <row r="110" spans="47:51" x14ac:dyDescent="0.2">
      <c r="AU110" s="105">
        <f t="shared" si="2"/>
        <v>1600</v>
      </c>
      <c r="AW110" s="105">
        <v>1600</v>
      </c>
      <c r="AY110" s="105">
        <v>1600</v>
      </c>
    </row>
    <row r="111" spans="47:51" x14ac:dyDescent="0.2">
      <c r="AU111" s="105">
        <f t="shared" si="2"/>
        <v>2000</v>
      </c>
      <c r="AW111" s="105">
        <v>2000</v>
      </c>
      <c r="AY111" s="105">
        <v>2000</v>
      </c>
    </row>
    <row r="112" spans="47:51" x14ac:dyDescent="0.2">
      <c r="AU112" s="105">
        <f t="shared" si="2"/>
        <v>3000</v>
      </c>
      <c r="AW112" s="105">
        <v>3000</v>
      </c>
      <c r="AY112" s="105">
        <v>3000</v>
      </c>
    </row>
    <row r="113" spans="47:51" x14ac:dyDescent="0.2">
      <c r="AU113" s="105">
        <f t="shared" si="2"/>
        <v>4000</v>
      </c>
      <c r="AW113" s="105">
        <v>4000</v>
      </c>
      <c r="AY113" s="105">
        <v>4000</v>
      </c>
    </row>
    <row r="115" spans="47:51" x14ac:dyDescent="0.2">
      <c r="AU115" s="104" t="str">
        <f t="shared" ref="AU115:AU119" si="3">IF($AA$4="TR",AW115,IF($AA$4="EN",AY115,"HATA!"))</f>
        <v>Motor Fren Gerilimi</v>
      </c>
      <c r="AW115" s="104" t="s">
        <v>432</v>
      </c>
      <c r="AY115" s="104" t="s">
        <v>15</v>
      </c>
    </row>
    <row r="116" spans="47:51" x14ac:dyDescent="0.2">
      <c r="AU116" s="105" t="str">
        <f t="shared" si="3"/>
        <v>60 V DC</v>
      </c>
      <c r="AW116" s="105" t="s">
        <v>18</v>
      </c>
      <c r="AY116" s="105" t="s">
        <v>18</v>
      </c>
    </row>
    <row r="117" spans="47:51" x14ac:dyDescent="0.2">
      <c r="AU117" s="105" t="str">
        <f t="shared" si="3"/>
        <v>110 V DC</v>
      </c>
      <c r="AW117" s="105" t="s">
        <v>23</v>
      </c>
      <c r="AY117" s="105" t="s">
        <v>23</v>
      </c>
    </row>
    <row r="118" spans="47:51" x14ac:dyDescent="0.2">
      <c r="AU118" s="105" t="str">
        <f t="shared" si="3"/>
        <v>190 V DC</v>
      </c>
      <c r="AW118" s="105" t="s">
        <v>27</v>
      </c>
      <c r="AY118" s="105" t="s">
        <v>27</v>
      </c>
    </row>
    <row r="119" spans="47:51" x14ac:dyDescent="0.2">
      <c r="AU119" s="105" t="str">
        <f t="shared" si="3"/>
        <v>207 V DC</v>
      </c>
      <c r="AW119" s="105" t="s">
        <v>30</v>
      </c>
      <c r="AY119" s="105" t="s">
        <v>30</v>
      </c>
    </row>
    <row r="121" spans="47:51" x14ac:dyDescent="0.2">
      <c r="AU121" s="104" t="str">
        <f t="shared" ref="AU121:AU123" si="4">IF($AA$4="TR",AW121,IF($AA$4="EN",AY121,"HATA!"))</f>
        <v>Valf</v>
      </c>
      <c r="AW121" s="104" t="s">
        <v>446</v>
      </c>
      <c r="AY121" s="104" t="s">
        <v>16</v>
      </c>
    </row>
    <row r="122" spans="47:51" x14ac:dyDescent="0.2">
      <c r="AU122" s="105" t="str">
        <f t="shared" si="4"/>
        <v>12 V DC</v>
      </c>
      <c r="AW122" s="105" t="s">
        <v>19</v>
      </c>
      <c r="AY122" s="105" t="s">
        <v>19</v>
      </c>
    </row>
    <row r="123" spans="47:51" x14ac:dyDescent="0.2">
      <c r="AU123" s="105" t="str">
        <f t="shared" si="4"/>
        <v>48 V DC</v>
      </c>
      <c r="AW123" s="105" t="s">
        <v>24</v>
      </c>
      <c r="AY123" s="105" t="s">
        <v>24</v>
      </c>
    </row>
    <row r="125" spans="47:51" x14ac:dyDescent="0.2">
      <c r="AU125" s="104" t="str">
        <f t="shared" ref="AU125:AU128" si="5">IF($AA$4="TR",AW125,IF($AA$4="EN",AY125,"HATA!"))</f>
        <v>Lirpomp</v>
      </c>
      <c r="AW125" s="104" t="s">
        <v>481</v>
      </c>
      <c r="AY125" s="104" t="s">
        <v>7</v>
      </c>
    </row>
    <row r="126" spans="47:51" x14ac:dyDescent="0.2">
      <c r="AU126" s="105" t="str">
        <f t="shared" si="5"/>
        <v>YOK</v>
      </c>
      <c r="AW126" s="105" t="s">
        <v>475</v>
      </c>
      <c r="AY126" s="105" t="s">
        <v>20</v>
      </c>
    </row>
    <row r="127" spans="47:51" x14ac:dyDescent="0.2">
      <c r="AU127" s="105" t="str">
        <f t="shared" si="5"/>
        <v>48 V DC</v>
      </c>
      <c r="AW127" s="105" t="s">
        <v>24</v>
      </c>
      <c r="AY127" s="105" t="s">
        <v>24</v>
      </c>
    </row>
    <row r="128" spans="47:51" x14ac:dyDescent="0.2">
      <c r="AU128" s="105" t="str">
        <f t="shared" si="5"/>
        <v>190 V DC</v>
      </c>
      <c r="AW128" s="105" t="s">
        <v>27</v>
      </c>
      <c r="AY128" s="105" t="s">
        <v>27</v>
      </c>
    </row>
    <row r="130" spans="47:51" x14ac:dyDescent="0.2">
      <c r="AU130" s="104" t="str">
        <f t="shared" ref="AU130:AU155" si="6">IF($AA$4="TR",AW130,IF($AA$4="EN",AY130,"HATA!"))</f>
        <v>Makine Markası</v>
      </c>
      <c r="AW130" s="104" t="s">
        <v>482</v>
      </c>
      <c r="AY130" s="104" t="s">
        <v>17</v>
      </c>
    </row>
    <row r="131" spans="47:51" x14ac:dyDescent="0.2">
      <c r="AU131" s="105" t="str">
        <f t="shared" si="6"/>
        <v>A.SASSI</v>
      </c>
      <c r="AW131" s="105" t="s">
        <v>21</v>
      </c>
      <c r="AY131" s="105" t="s">
        <v>21</v>
      </c>
    </row>
    <row r="132" spans="47:51" x14ac:dyDescent="0.2">
      <c r="AU132" s="105" t="str">
        <f t="shared" si="6"/>
        <v>AKAR</v>
      </c>
      <c r="AW132" s="105" t="s">
        <v>25</v>
      </c>
      <c r="AY132" s="105" t="s">
        <v>25</v>
      </c>
    </row>
    <row r="133" spans="47:51" x14ac:dyDescent="0.2">
      <c r="AU133" s="105" t="str">
        <f t="shared" si="6"/>
        <v>AKAY</v>
      </c>
      <c r="AW133" s="105" t="s">
        <v>28</v>
      </c>
      <c r="AY133" s="105" t="s">
        <v>28</v>
      </c>
    </row>
    <row r="134" spans="47:51" x14ac:dyDescent="0.2">
      <c r="AU134" s="105" t="str">
        <f t="shared" si="6"/>
        <v>AKİŞ</v>
      </c>
      <c r="AW134" s="105" t="s">
        <v>31</v>
      </c>
      <c r="AY134" s="105" t="s">
        <v>31</v>
      </c>
    </row>
    <row r="135" spans="47:51" x14ac:dyDescent="0.2">
      <c r="AU135" s="105" t="str">
        <f t="shared" si="6"/>
        <v>ARK</v>
      </c>
      <c r="AW135" s="105" t="s">
        <v>33</v>
      </c>
      <c r="AY135" s="105" t="s">
        <v>33</v>
      </c>
    </row>
    <row r="136" spans="47:51" x14ac:dyDescent="0.2">
      <c r="AU136" s="105" t="str">
        <f t="shared" si="6"/>
        <v>ASTES</v>
      </c>
      <c r="AW136" s="105" t="s">
        <v>35</v>
      </c>
      <c r="AY136" s="105" t="s">
        <v>35</v>
      </c>
    </row>
    <row r="137" spans="47:51" x14ac:dyDescent="0.2">
      <c r="AU137" s="105" t="str">
        <f t="shared" si="6"/>
        <v>ENGİN</v>
      </c>
      <c r="AW137" s="105" t="s">
        <v>37</v>
      </c>
      <c r="AY137" s="105" t="s">
        <v>37</v>
      </c>
    </row>
    <row r="138" spans="47:51" x14ac:dyDescent="0.2">
      <c r="AU138" s="105" t="str">
        <f t="shared" si="6"/>
        <v>LEROY SOMER</v>
      </c>
      <c r="AW138" s="105" t="s">
        <v>39</v>
      </c>
      <c r="AY138" s="105" t="s">
        <v>39</v>
      </c>
    </row>
    <row r="139" spans="47:51" x14ac:dyDescent="0.2">
      <c r="AU139" s="105" t="str">
        <f t="shared" si="6"/>
        <v>LIFT EQUIP</v>
      </c>
      <c r="AW139" s="105" t="s">
        <v>41</v>
      </c>
      <c r="AY139" s="105" t="s">
        <v>41</v>
      </c>
    </row>
    <row r="140" spans="47:51" x14ac:dyDescent="0.2">
      <c r="AU140" s="105" t="str">
        <f t="shared" si="6"/>
        <v>MONTANARI</v>
      </c>
      <c r="AW140" s="105" t="s">
        <v>44</v>
      </c>
      <c r="AY140" s="105" t="s">
        <v>44</v>
      </c>
    </row>
    <row r="141" spans="47:51" x14ac:dyDescent="0.2">
      <c r="AU141" s="105" t="str">
        <f t="shared" si="6"/>
        <v>NAGEL</v>
      </c>
      <c r="AW141" s="105" t="s">
        <v>46</v>
      </c>
      <c r="AY141" s="105" t="s">
        <v>46</v>
      </c>
    </row>
    <row r="142" spans="47:51" x14ac:dyDescent="0.2">
      <c r="AU142" s="105" t="str">
        <f t="shared" si="6"/>
        <v>PERMAGSA</v>
      </c>
      <c r="AW142" s="105" t="s">
        <v>96</v>
      </c>
      <c r="AY142" s="105" t="s">
        <v>96</v>
      </c>
    </row>
    <row r="143" spans="47:51" x14ac:dyDescent="0.2">
      <c r="AU143" s="105" t="str">
        <f t="shared" si="6"/>
        <v>SCHINDLER</v>
      </c>
      <c r="AW143" s="105" t="s">
        <v>48</v>
      </c>
      <c r="AY143" s="105" t="s">
        <v>48</v>
      </c>
    </row>
    <row r="144" spans="47:51" x14ac:dyDescent="0.2">
      <c r="AU144" s="105" t="str">
        <f t="shared" si="6"/>
        <v>SICOR</v>
      </c>
      <c r="AW144" s="105" t="s">
        <v>50</v>
      </c>
      <c r="AY144" s="105" t="s">
        <v>50</v>
      </c>
    </row>
    <row r="145" spans="47:51" x14ac:dyDescent="0.2">
      <c r="AU145" s="105" t="str">
        <f t="shared" si="6"/>
        <v>ZIEHL ABEGG</v>
      </c>
      <c r="AW145" s="105" t="s">
        <v>53</v>
      </c>
      <c r="AY145" s="105" t="s">
        <v>53</v>
      </c>
    </row>
    <row r="146" spans="47:51" x14ac:dyDescent="0.2">
      <c r="AU146" s="104" t="str">
        <f t="shared" si="6"/>
        <v>Hidrolik Markası</v>
      </c>
      <c r="AW146" s="104" t="s">
        <v>483</v>
      </c>
      <c r="AY146" s="104" t="s">
        <v>95</v>
      </c>
    </row>
    <row r="147" spans="47:51" x14ac:dyDescent="0.2">
      <c r="AU147" s="105" t="str">
        <f t="shared" si="6"/>
        <v>BIOFIAL</v>
      </c>
      <c r="AW147" s="105" t="s">
        <v>54</v>
      </c>
      <c r="AY147" s="105" t="s">
        <v>54</v>
      </c>
    </row>
    <row r="148" spans="47:51" x14ac:dyDescent="0.2">
      <c r="AU148" s="105" t="str">
        <f t="shared" si="6"/>
        <v>BUCHER</v>
      </c>
      <c r="AW148" s="105" t="s">
        <v>55</v>
      </c>
      <c r="AY148" s="105" t="s">
        <v>55</v>
      </c>
    </row>
    <row r="149" spans="47:51" x14ac:dyDescent="0.2">
      <c r="AU149" s="105" t="str">
        <f t="shared" si="6"/>
        <v>GMV 3010 VALF</v>
      </c>
      <c r="AW149" s="105" t="s">
        <v>56</v>
      </c>
      <c r="AY149" s="105" t="s">
        <v>56</v>
      </c>
    </row>
    <row r="150" spans="47:51" x14ac:dyDescent="0.2">
      <c r="AU150" s="105" t="str">
        <f t="shared" si="6"/>
        <v>GMV 3100 VALF</v>
      </c>
      <c r="AW150" s="105" t="s">
        <v>57</v>
      </c>
      <c r="AY150" s="105" t="s">
        <v>57</v>
      </c>
    </row>
    <row r="151" spans="47:51" x14ac:dyDescent="0.2">
      <c r="AU151" s="105" t="str">
        <f t="shared" si="6"/>
        <v>GMV ENG VALF</v>
      </c>
      <c r="AW151" s="105" t="s">
        <v>58</v>
      </c>
      <c r="AY151" s="105" t="s">
        <v>58</v>
      </c>
    </row>
    <row r="152" spans="47:51" x14ac:dyDescent="0.2">
      <c r="AU152" s="105" t="str">
        <f t="shared" si="6"/>
        <v>IGV</v>
      </c>
      <c r="AW152" s="105" t="s">
        <v>59</v>
      </c>
      <c r="AY152" s="105" t="s">
        <v>59</v>
      </c>
    </row>
    <row r="153" spans="47:51" x14ac:dyDescent="0.2">
      <c r="AU153" s="105" t="str">
        <f t="shared" si="6"/>
        <v>KLEEMANN</v>
      </c>
      <c r="AW153" s="105" t="s">
        <v>60</v>
      </c>
      <c r="AY153" s="105" t="s">
        <v>60</v>
      </c>
    </row>
    <row r="154" spans="47:51" x14ac:dyDescent="0.2">
      <c r="AU154" s="105" t="str">
        <f t="shared" si="6"/>
        <v>M0RE</v>
      </c>
      <c r="AW154" s="105" t="s">
        <v>61</v>
      </c>
      <c r="AY154" s="105" t="s">
        <v>61</v>
      </c>
    </row>
    <row r="155" spans="47:51" x14ac:dyDescent="0.2">
      <c r="AU155" s="105" t="str">
        <f t="shared" si="6"/>
        <v>MORİS</v>
      </c>
      <c r="AW155" s="105" t="s">
        <v>62</v>
      </c>
      <c r="AY155" s="105" t="s">
        <v>62</v>
      </c>
    </row>
    <row r="157" spans="47:51" x14ac:dyDescent="0.2">
      <c r="AU157" s="104" t="str">
        <f t="shared" ref="AU157:AU179" si="7">IF($AA$4="TR",AW157,IF($AA$4="EN",AY157,"HATA!"))</f>
        <v>Kapı Markası</v>
      </c>
      <c r="AW157" s="104" t="s">
        <v>484</v>
      </c>
      <c r="AY157" s="104" t="s">
        <v>485</v>
      </c>
    </row>
    <row r="158" spans="47:51" x14ac:dyDescent="0.2">
      <c r="AU158" s="105" t="str">
        <f t="shared" si="7"/>
        <v>AKE OSMA</v>
      </c>
      <c r="AW158" s="105" t="s">
        <v>22</v>
      </c>
      <c r="AY158" s="105" t="s">
        <v>22</v>
      </c>
    </row>
    <row r="159" spans="47:51" x14ac:dyDescent="0.2">
      <c r="AU159" s="105" t="str">
        <f t="shared" si="7"/>
        <v>ÇAĞIN CRİPPA</v>
      </c>
      <c r="AW159" s="105" t="s">
        <v>26</v>
      </c>
      <c r="AY159" s="105" t="s">
        <v>26</v>
      </c>
    </row>
    <row r="160" spans="47:51" x14ac:dyDescent="0.2">
      <c r="AU160" s="105" t="str">
        <f t="shared" si="7"/>
        <v>DEMAS</v>
      </c>
      <c r="AW160" s="105" t="s">
        <v>29</v>
      </c>
      <c r="AY160" s="105" t="s">
        <v>29</v>
      </c>
    </row>
    <row r="161" spans="47:51" x14ac:dyDescent="0.2">
      <c r="AU161" s="105" t="str">
        <f t="shared" si="7"/>
        <v>EMAY</v>
      </c>
      <c r="AW161" s="105" t="s">
        <v>233</v>
      </c>
      <c r="AY161" s="105" t="s">
        <v>233</v>
      </c>
    </row>
    <row r="162" spans="47:51" x14ac:dyDescent="0.2">
      <c r="AU162" s="105" t="str">
        <f t="shared" si="7"/>
        <v>FABRE</v>
      </c>
      <c r="AW162" s="105" t="s">
        <v>234</v>
      </c>
      <c r="AY162" s="105" t="s">
        <v>234</v>
      </c>
    </row>
    <row r="163" spans="47:51" x14ac:dyDescent="0.2">
      <c r="AU163" s="105" t="str">
        <f t="shared" si="7"/>
        <v>FERMATOR 3VF</v>
      </c>
      <c r="AW163" s="105" t="s">
        <v>32</v>
      </c>
      <c r="AY163" s="105" t="s">
        <v>32</v>
      </c>
    </row>
    <row r="164" spans="47:51" x14ac:dyDescent="0.2">
      <c r="AU164" s="105" t="str">
        <f t="shared" si="7"/>
        <v>HAS</v>
      </c>
      <c r="AW164" s="105" t="s">
        <v>34</v>
      </c>
      <c r="AY164" s="105" t="s">
        <v>34</v>
      </c>
    </row>
    <row r="165" spans="47:51" x14ac:dyDescent="0.2">
      <c r="AU165" s="105" t="str">
        <f t="shared" si="7"/>
        <v>HÜRAS</v>
      </c>
      <c r="AW165" s="105" t="s">
        <v>36</v>
      </c>
      <c r="AY165" s="105" t="s">
        <v>36</v>
      </c>
    </row>
    <row r="166" spans="47:51" x14ac:dyDescent="0.2">
      <c r="AU166" s="105" t="str">
        <f t="shared" si="7"/>
        <v>KATLANIR</v>
      </c>
      <c r="AW166" s="105" t="s">
        <v>38</v>
      </c>
      <c r="AY166" s="105" t="s">
        <v>38</v>
      </c>
    </row>
    <row r="167" spans="47:51" x14ac:dyDescent="0.2">
      <c r="AU167" s="105" t="str">
        <f t="shared" si="7"/>
        <v>KLEFER</v>
      </c>
      <c r="AW167" s="105" t="s">
        <v>235</v>
      </c>
      <c r="AY167" s="105" t="s">
        <v>235</v>
      </c>
    </row>
    <row r="168" spans="47:51" x14ac:dyDescent="0.2">
      <c r="AU168" s="105" t="str">
        <f t="shared" si="7"/>
        <v>MEKİSAN</v>
      </c>
      <c r="AW168" s="105" t="s">
        <v>40</v>
      </c>
      <c r="AY168" s="105" t="s">
        <v>40</v>
      </c>
    </row>
    <row r="169" spans="47:51" x14ac:dyDescent="0.2">
      <c r="AU169" s="105" t="str">
        <f t="shared" si="7"/>
        <v>MERİH</v>
      </c>
      <c r="AW169" s="105" t="s">
        <v>42</v>
      </c>
      <c r="AY169" s="105" t="s">
        <v>42</v>
      </c>
    </row>
    <row r="170" spans="47:51" x14ac:dyDescent="0.2">
      <c r="AU170" s="105" t="str">
        <f t="shared" si="7"/>
        <v>PRİSMA</v>
      </c>
      <c r="AW170" s="105" t="s">
        <v>45</v>
      </c>
      <c r="AY170" s="105" t="s">
        <v>45</v>
      </c>
    </row>
    <row r="171" spans="47:51" x14ac:dyDescent="0.2">
      <c r="AU171" s="105" t="str">
        <f t="shared" si="7"/>
        <v>PROLIFT</v>
      </c>
      <c r="AW171" s="105" t="s">
        <v>232</v>
      </c>
      <c r="AY171" s="105" t="s">
        <v>232</v>
      </c>
    </row>
    <row r="172" spans="47:51" x14ac:dyDescent="0.2">
      <c r="AU172" s="105" t="str">
        <f t="shared" si="7"/>
        <v>SEMATIC</v>
      </c>
      <c r="AW172" s="105" t="s">
        <v>47</v>
      </c>
      <c r="AY172" s="105" t="s">
        <v>47</v>
      </c>
    </row>
    <row r="173" spans="47:51" x14ac:dyDescent="0.2">
      <c r="AU173" s="105" t="str">
        <f t="shared" si="7"/>
        <v>TROMP</v>
      </c>
      <c r="AW173" s="105" t="s">
        <v>49</v>
      </c>
      <c r="AY173" s="105" t="s">
        <v>49</v>
      </c>
    </row>
    <row r="174" spans="47:51" x14ac:dyDescent="0.2">
      <c r="AU174" s="105" t="str">
        <f t="shared" si="7"/>
        <v>WITTUR HYDRA +</v>
      </c>
      <c r="AW174" s="105" t="s">
        <v>51</v>
      </c>
      <c r="AY174" s="105" t="s">
        <v>51</v>
      </c>
    </row>
    <row r="175" spans="47:51" x14ac:dyDescent="0.2">
      <c r="AU175" s="105" t="str">
        <f t="shared" si="7"/>
        <v>YÜKSELİŞ</v>
      </c>
      <c r="AW175" s="105" t="s">
        <v>52</v>
      </c>
      <c r="AY175" s="105" t="s">
        <v>52</v>
      </c>
    </row>
    <row r="176" spans="47:51" x14ac:dyDescent="0.2">
      <c r="AU176" s="105" t="str">
        <f t="shared" si="7"/>
        <v>YOK</v>
      </c>
      <c r="AW176" s="105" t="s">
        <v>475</v>
      </c>
      <c r="AY176" s="105" t="s">
        <v>20</v>
      </c>
    </row>
    <row r="177" spans="47:51" x14ac:dyDescent="0.2">
      <c r="AU177" s="104" t="str">
        <f t="shared" si="7"/>
        <v>Kat Kapısı</v>
      </c>
      <c r="AW177" s="104" t="s">
        <v>437</v>
      </c>
      <c r="AY177" s="104" t="s">
        <v>436</v>
      </c>
    </row>
    <row r="178" spans="47:51" x14ac:dyDescent="0.2">
      <c r="AU178" s="105" t="str">
        <f t="shared" si="7"/>
        <v>Aynı</v>
      </c>
      <c r="AW178" s="105" t="s">
        <v>534</v>
      </c>
      <c r="AY178" s="105" t="s">
        <v>228</v>
      </c>
    </row>
    <row r="179" spans="47:51" x14ac:dyDescent="0.2">
      <c r="AU179" s="105" t="str">
        <f t="shared" si="7"/>
        <v>Çarpma Kapı</v>
      </c>
      <c r="AW179" s="105" t="s">
        <v>533</v>
      </c>
      <c r="AY179" s="105" t="s">
        <v>532</v>
      </c>
    </row>
    <row r="181" spans="47:51" x14ac:dyDescent="0.2">
      <c r="AU181" s="104" t="str">
        <f t="shared" ref="AU181:AU185" si="8">IF($AA$4="TR",AW181,IF($AA$4="EN",AY181,"HATA!"))</f>
        <v>Regülatör Bobin Gerilimi</v>
      </c>
      <c r="AW181" s="104" t="s">
        <v>486</v>
      </c>
      <c r="AY181" s="104" t="s">
        <v>83</v>
      </c>
    </row>
    <row r="182" spans="47:51" x14ac:dyDescent="0.2">
      <c r="AU182" s="108" t="str">
        <f t="shared" si="8"/>
        <v>YOK</v>
      </c>
      <c r="AW182" s="108" t="s">
        <v>475</v>
      </c>
      <c r="AY182" s="108" t="s">
        <v>20</v>
      </c>
    </row>
    <row r="183" spans="47:51" x14ac:dyDescent="0.2">
      <c r="AU183" s="108" t="str">
        <f t="shared" si="8"/>
        <v>190 V DC</v>
      </c>
      <c r="AW183" s="108" t="s">
        <v>27</v>
      </c>
      <c r="AY183" s="108" t="s">
        <v>27</v>
      </c>
    </row>
    <row r="184" spans="47:51" x14ac:dyDescent="0.2">
      <c r="AU184" s="108" t="str">
        <f t="shared" si="8"/>
        <v>24 V DC</v>
      </c>
      <c r="AW184" s="108" t="s">
        <v>75</v>
      </c>
      <c r="AY184" s="108" t="s">
        <v>75</v>
      </c>
    </row>
    <row r="185" spans="47:51" x14ac:dyDescent="0.2">
      <c r="AU185" s="108" t="str">
        <f t="shared" si="8"/>
        <v>12 V DC</v>
      </c>
      <c r="AW185" s="108" t="s">
        <v>19</v>
      </c>
      <c r="AY185" s="108" t="s">
        <v>19</v>
      </c>
    </row>
    <row r="187" spans="47:51" x14ac:dyDescent="0.2">
      <c r="AU187" s="109" t="str">
        <f t="shared" ref="AU187:AU213" si="9">IF($AA$4="TR",AW187,IF($AA$4="EN",AY187,"HATA!"))</f>
        <v>İnverter Modelleri</v>
      </c>
      <c r="AW187" s="109" t="s">
        <v>487</v>
      </c>
      <c r="AY187" s="109" t="s">
        <v>84</v>
      </c>
    </row>
    <row r="188" spans="47:51" x14ac:dyDescent="0.2">
      <c r="AU188" s="110" t="str">
        <f t="shared" si="9"/>
        <v>MIK-EL MD-STO Serisi</v>
      </c>
      <c r="AW188" s="110" t="s">
        <v>488</v>
      </c>
      <c r="AY188" s="110" t="s">
        <v>206</v>
      </c>
    </row>
    <row r="189" spans="47:51" x14ac:dyDescent="0.2">
      <c r="AU189" s="110" t="str">
        <f t="shared" si="9"/>
        <v>MD-STO 15A</v>
      </c>
      <c r="AW189" s="110" t="s">
        <v>201</v>
      </c>
      <c r="AY189" s="110" t="s">
        <v>201</v>
      </c>
    </row>
    <row r="190" spans="47:51" x14ac:dyDescent="0.2">
      <c r="AU190" s="110" t="str">
        <f t="shared" si="9"/>
        <v>MD-STO 18A</v>
      </c>
      <c r="AW190" s="110" t="s">
        <v>202</v>
      </c>
      <c r="AY190" s="110" t="s">
        <v>202</v>
      </c>
    </row>
    <row r="191" spans="47:51" x14ac:dyDescent="0.2">
      <c r="AU191" s="110" t="str">
        <f t="shared" si="9"/>
        <v>MD-STO 22A</v>
      </c>
      <c r="AW191" s="110" t="s">
        <v>203</v>
      </c>
      <c r="AY191" s="110" t="s">
        <v>203</v>
      </c>
    </row>
    <row r="192" spans="47:51" x14ac:dyDescent="0.2">
      <c r="AU192" s="110" t="str">
        <f t="shared" si="9"/>
        <v>MD-STO 26A</v>
      </c>
      <c r="AW192" s="110" t="s">
        <v>204</v>
      </c>
      <c r="AY192" s="110" t="s">
        <v>204</v>
      </c>
    </row>
    <row r="193" spans="47:51" x14ac:dyDescent="0.2">
      <c r="AU193" s="110" t="str">
        <f t="shared" si="9"/>
        <v>MD-STO 34A</v>
      </c>
      <c r="AW193" s="110" t="s">
        <v>205</v>
      </c>
      <c r="AY193" s="110" t="s">
        <v>205</v>
      </c>
    </row>
    <row r="194" spans="47:51" x14ac:dyDescent="0.2">
      <c r="AU194" s="110" t="str">
        <f t="shared" si="9"/>
        <v>MIK-EL MD-2012 Serisi</v>
      </c>
      <c r="AW194" s="110" t="s">
        <v>489</v>
      </c>
      <c r="AY194" s="110" t="s">
        <v>207</v>
      </c>
    </row>
    <row r="195" spans="47:51" x14ac:dyDescent="0.2">
      <c r="AU195" s="110" t="str">
        <f t="shared" si="9"/>
        <v>MD-2012 15A</v>
      </c>
      <c r="AW195" s="110" t="s">
        <v>208</v>
      </c>
      <c r="AY195" s="110" t="s">
        <v>208</v>
      </c>
    </row>
    <row r="196" spans="47:51" x14ac:dyDescent="0.2">
      <c r="AU196" s="110" t="str">
        <f t="shared" si="9"/>
        <v>MD-2012 18A</v>
      </c>
      <c r="AW196" s="110" t="s">
        <v>209</v>
      </c>
      <c r="AY196" s="110" t="s">
        <v>209</v>
      </c>
    </row>
    <row r="197" spans="47:51" x14ac:dyDescent="0.2">
      <c r="AU197" s="110" t="str">
        <f t="shared" si="9"/>
        <v>MD-2012 22A</v>
      </c>
      <c r="AW197" s="110" t="s">
        <v>210</v>
      </c>
      <c r="AY197" s="110" t="s">
        <v>210</v>
      </c>
    </row>
    <row r="198" spans="47:51" x14ac:dyDescent="0.2">
      <c r="AU198" s="110" t="str">
        <f t="shared" si="9"/>
        <v>MD-2012 26A</v>
      </c>
      <c r="AW198" s="110" t="s">
        <v>211</v>
      </c>
      <c r="AY198" s="110" t="s">
        <v>211</v>
      </c>
    </row>
    <row r="199" spans="47:51" x14ac:dyDescent="0.2">
      <c r="AU199" s="110" t="str">
        <f t="shared" si="9"/>
        <v>MD-2012 34A</v>
      </c>
      <c r="AW199" s="110" t="s">
        <v>212</v>
      </c>
      <c r="AY199" s="110" t="s">
        <v>212</v>
      </c>
    </row>
    <row r="200" spans="47:51" x14ac:dyDescent="0.2">
      <c r="AU200" s="110" t="str">
        <f t="shared" si="9"/>
        <v>MD-2012 50A</v>
      </c>
      <c r="AW200" s="110" t="s">
        <v>213</v>
      </c>
      <c r="AY200" s="110" t="s">
        <v>213</v>
      </c>
    </row>
    <row r="201" spans="47:51" x14ac:dyDescent="0.2">
      <c r="AU201" s="110" t="str">
        <f t="shared" si="9"/>
        <v>MD-2012 66A</v>
      </c>
      <c r="AW201" s="110" t="s">
        <v>214</v>
      </c>
      <c r="AY201" s="110" t="s">
        <v>214</v>
      </c>
    </row>
    <row r="202" spans="47:51" x14ac:dyDescent="0.2">
      <c r="AU202" s="110" t="str">
        <f t="shared" si="9"/>
        <v>YASKAWA L1000A Serisi</v>
      </c>
      <c r="AW202" s="110" t="s">
        <v>490</v>
      </c>
      <c r="AY202" s="110" t="s">
        <v>215</v>
      </c>
    </row>
    <row r="203" spans="47:51" x14ac:dyDescent="0.2">
      <c r="AU203" s="110" t="str">
        <f t="shared" si="9"/>
        <v>L1000A 09A</v>
      </c>
      <c r="AW203" s="110" t="s">
        <v>218</v>
      </c>
      <c r="AY203" s="110" t="s">
        <v>218</v>
      </c>
    </row>
    <row r="204" spans="47:51" x14ac:dyDescent="0.2">
      <c r="AU204" s="110" t="str">
        <f t="shared" si="9"/>
        <v>L1000A 15A</v>
      </c>
      <c r="AW204" s="110" t="s">
        <v>216</v>
      </c>
      <c r="AY204" s="110" t="s">
        <v>216</v>
      </c>
    </row>
    <row r="205" spans="47:51" x14ac:dyDescent="0.2">
      <c r="AU205" s="110" t="str">
        <f t="shared" si="9"/>
        <v>L1000A 18A</v>
      </c>
      <c r="AW205" s="110" t="s">
        <v>217</v>
      </c>
      <c r="AY205" s="110" t="s">
        <v>217</v>
      </c>
    </row>
    <row r="206" spans="47:51" x14ac:dyDescent="0.2">
      <c r="AU206" s="110" t="str">
        <f t="shared" si="9"/>
        <v>L1000A 24A</v>
      </c>
      <c r="AW206" s="110" t="s">
        <v>219</v>
      </c>
      <c r="AY206" s="110" t="s">
        <v>219</v>
      </c>
    </row>
    <row r="207" spans="47:51" x14ac:dyDescent="0.2">
      <c r="AU207" s="110" t="str">
        <f t="shared" si="9"/>
        <v>L1000A 31A</v>
      </c>
      <c r="AW207" s="110" t="s">
        <v>220</v>
      </c>
      <c r="AY207" s="110" t="s">
        <v>220</v>
      </c>
    </row>
    <row r="208" spans="47:51" x14ac:dyDescent="0.2">
      <c r="AU208" s="110" t="str">
        <f t="shared" si="9"/>
        <v>L1000A 39A</v>
      </c>
      <c r="AW208" s="110" t="s">
        <v>221</v>
      </c>
      <c r="AY208" s="110" t="s">
        <v>221</v>
      </c>
    </row>
    <row r="209" spans="47:51" x14ac:dyDescent="0.2">
      <c r="AU209" s="110" t="str">
        <f t="shared" si="9"/>
        <v>L1000A 45A</v>
      </c>
      <c r="AW209" s="110" t="s">
        <v>222</v>
      </c>
      <c r="AY209" s="110" t="s">
        <v>222</v>
      </c>
    </row>
    <row r="210" spans="47:51" x14ac:dyDescent="0.2">
      <c r="AU210" s="110" t="str">
        <f t="shared" si="9"/>
        <v>L1000A 60A</v>
      </c>
      <c r="AW210" s="110" t="s">
        <v>223</v>
      </c>
      <c r="AY210" s="110" t="s">
        <v>223</v>
      </c>
    </row>
    <row r="211" spans="47:51" x14ac:dyDescent="0.2">
      <c r="AU211" s="110" t="str">
        <f t="shared" si="9"/>
        <v>L1000A 75A</v>
      </c>
      <c r="AW211" s="110" t="s">
        <v>224</v>
      </c>
      <c r="AY211" s="110" t="s">
        <v>224</v>
      </c>
    </row>
    <row r="212" spans="47:51" x14ac:dyDescent="0.2">
      <c r="AU212" s="110" t="str">
        <f t="shared" si="9"/>
        <v>L1000A 91A</v>
      </c>
      <c r="AW212" s="110" t="s">
        <v>225</v>
      </c>
      <c r="AY212" s="110" t="s">
        <v>225</v>
      </c>
    </row>
    <row r="213" spans="47:51" x14ac:dyDescent="0.2">
      <c r="AU213" s="110" t="str">
        <f t="shared" si="9"/>
        <v>L1000A 112A</v>
      </c>
      <c r="AW213" s="110" t="s">
        <v>226</v>
      </c>
      <c r="AY213" s="110" t="s">
        <v>226</v>
      </c>
    </row>
    <row r="215" spans="47:51" x14ac:dyDescent="0.2">
      <c r="AU215" s="104" t="str">
        <f t="shared" ref="AU215:AU225" si="10">IF($AA$4="TR",AW215,IF($AA$4="EN",AY215,"HATA!"))</f>
        <v>Enkoder Kartı</v>
      </c>
      <c r="AW215" s="104" t="s">
        <v>443</v>
      </c>
      <c r="AY215" s="104" t="s">
        <v>491</v>
      </c>
    </row>
    <row r="216" spans="47:51" x14ac:dyDescent="0.2">
      <c r="AU216" s="111" t="str">
        <f t="shared" si="10"/>
        <v>MD-2012/STO için</v>
      </c>
      <c r="AW216" s="111" t="s">
        <v>492</v>
      </c>
      <c r="AY216" s="111" t="s">
        <v>200</v>
      </c>
    </row>
    <row r="217" spans="47:51" x14ac:dyDescent="0.2">
      <c r="AU217" s="103" t="str">
        <f t="shared" si="10"/>
        <v>MD İnkremental</v>
      </c>
      <c r="AW217" s="103" t="s">
        <v>493</v>
      </c>
      <c r="AY217" s="103" t="s">
        <v>85</v>
      </c>
    </row>
    <row r="218" spans="47:51" x14ac:dyDescent="0.2">
      <c r="AU218" s="103" t="str">
        <f t="shared" si="10"/>
        <v>EDT En-Dat</v>
      </c>
      <c r="AW218" s="103" t="s">
        <v>86</v>
      </c>
      <c r="AY218" s="103" t="s">
        <v>86</v>
      </c>
    </row>
    <row r="219" spans="47:51" x14ac:dyDescent="0.2">
      <c r="AU219" s="103" t="str">
        <f t="shared" si="10"/>
        <v>SCH Sin-Cos</v>
      </c>
      <c r="AW219" s="103" t="s">
        <v>87</v>
      </c>
      <c r="AY219" s="103" t="s">
        <v>87</v>
      </c>
    </row>
    <row r="220" spans="47:51" x14ac:dyDescent="0.2">
      <c r="AU220" s="111" t="str">
        <f t="shared" si="10"/>
        <v>L1000A için</v>
      </c>
      <c r="AW220" s="111" t="s">
        <v>494</v>
      </c>
      <c r="AY220" s="111" t="s">
        <v>88</v>
      </c>
    </row>
    <row r="221" spans="47:51" x14ac:dyDescent="0.2">
      <c r="AU221" s="103" t="str">
        <f t="shared" si="10"/>
        <v>PG-B3 12 V(HTL)</v>
      </c>
      <c r="AW221" s="103" t="s">
        <v>89</v>
      </c>
      <c r="AY221" s="103" t="s">
        <v>89</v>
      </c>
    </row>
    <row r="222" spans="47:51" x14ac:dyDescent="0.2">
      <c r="AU222" s="103" t="str">
        <f t="shared" si="10"/>
        <v>PG-X3 5 V (TTL)</v>
      </c>
      <c r="AW222" s="103" t="s">
        <v>90</v>
      </c>
      <c r="AY222" s="103" t="s">
        <v>90</v>
      </c>
    </row>
    <row r="223" spans="47:51" x14ac:dyDescent="0.2">
      <c r="AU223" s="103" t="str">
        <f t="shared" si="10"/>
        <v>PG-F3 En-Dat</v>
      </c>
      <c r="AW223" s="103" t="s">
        <v>91</v>
      </c>
      <c r="AY223" s="103" t="s">
        <v>91</v>
      </c>
    </row>
    <row r="224" spans="47:51" x14ac:dyDescent="0.2">
      <c r="AU224" s="103" t="str">
        <f t="shared" si="10"/>
        <v>PG-E3 Sin-Cos</v>
      </c>
      <c r="AW224" s="103" t="s">
        <v>92</v>
      </c>
      <c r="AY224" s="103" t="s">
        <v>92</v>
      </c>
    </row>
    <row r="225" spans="47:52" x14ac:dyDescent="0.2">
      <c r="AU225" s="103" t="str">
        <f t="shared" si="10"/>
        <v>YOK - Açık Çevrim</v>
      </c>
      <c r="AW225" s="103" t="s">
        <v>495</v>
      </c>
      <c r="AY225" s="103" t="s">
        <v>93</v>
      </c>
    </row>
    <row r="227" spans="47:52" x14ac:dyDescent="0.2">
      <c r="AU227" s="112" t="str">
        <f t="shared" ref="AU227:AU232" si="11">IF($AA$4="TR",AW227,IF($AA$4="EN",AY227,"HATA!"))</f>
        <v>Controllers</v>
      </c>
      <c r="AV227" s="113"/>
      <c r="AW227" s="112" t="s">
        <v>64</v>
      </c>
      <c r="AX227" s="113"/>
      <c r="AY227" s="112" t="s">
        <v>64</v>
      </c>
      <c r="AZ227" s="113"/>
    </row>
    <row r="228" spans="47:52" ht="14.25" x14ac:dyDescent="0.2">
      <c r="AU228" s="114" t="str">
        <f t="shared" si="11"/>
        <v>SX-CLASSIC</v>
      </c>
      <c r="AV228" s="105" t="str">
        <f>IF($AA$4="TR",AX228,IF($AA$4="EN",AZ228,"HATA!"))</f>
        <v>Katlarla seri, kabinle paralel haberleşmeli (tek buton 16, çift buton 9, Hidrolik 7 durağa kadar)</v>
      </c>
      <c r="AW228" s="114" t="s">
        <v>63</v>
      </c>
      <c r="AX228" s="105" t="s">
        <v>527</v>
      </c>
      <c r="AY228" s="114" t="s">
        <v>63</v>
      </c>
      <c r="AZ228" s="105" t="s">
        <v>69</v>
      </c>
    </row>
    <row r="229" spans="47:52" ht="14.25" x14ac:dyDescent="0.2">
      <c r="AU229" s="114" t="str">
        <f t="shared" si="11"/>
        <v>SX-PLUS</v>
      </c>
      <c r="AV229" s="105" t="str">
        <f t="shared" ref="AV229:AV232" si="12">IF($AA$4="TR",AX229,IF($AA$4="EN",AZ229,"HATA!"))</f>
        <v>Katlarla ve kabinle seri haberleşmeli (Tek ya da çift buton 24 durağa kadar)</v>
      </c>
      <c r="AW229" s="114" t="s">
        <v>94</v>
      </c>
      <c r="AX229" s="105" t="s">
        <v>528</v>
      </c>
      <c r="AY229" s="114" t="s">
        <v>94</v>
      </c>
      <c r="AZ229" s="105" t="s">
        <v>199</v>
      </c>
    </row>
    <row r="230" spans="47:52" ht="14.25" x14ac:dyDescent="0.2">
      <c r="AU230" s="114" t="str">
        <f t="shared" si="11"/>
        <v>SX-ULTRA-S</v>
      </c>
      <c r="AV230" s="105">
        <f t="shared" si="12"/>
        <v>0</v>
      </c>
      <c r="AW230" s="114" t="s">
        <v>243</v>
      </c>
      <c r="AX230" s="105"/>
      <c r="AY230" s="114" t="s">
        <v>243</v>
      </c>
      <c r="AZ230" s="105"/>
    </row>
    <row r="231" spans="47:52" ht="14.25" x14ac:dyDescent="0.2">
      <c r="AU231" s="114" t="str">
        <f t="shared" si="11"/>
        <v>SX-ULTRA-P</v>
      </c>
      <c r="AV231" s="105">
        <f t="shared" si="12"/>
        <v>0</v>
      </c>
      <c r="AW231" s="114" t="s">
        <v>242</v>
      </c>
      <c r="AX231" s="105"/>
      <c r="AY231" s="114" t="s">
        <v>242</v>
      </c>
      <c r="AZ231" s="105"/>
    </row>
    <row r="232" spans="47:52" ht="14.25" x14ac:dyDescent="0.2">
      <c r="AU232" s="114" t="str">
        <f t="shared" si="11"/>
        <v>S-MS</v>
      </c>
      <c r="AV232" s="105" t="str">
        <f t="shared" si="12"/>
        <v>Küçük yük asansörleri için (5 durağa kadar çağır-gönder kumanda)</v>
      </c>
      <c r="AW232" s="114" t="s">
        <v>78</v>
      </c>
      <c r="AX232" s="105" t="s">
        <v>529</v>
      </c>
      <c r="AY232" s="114" t="s">
        <v>78</v>
      </c>
      <c r="AZ232" s="105" t="s">
        <v>79</v>
      </c>
    </row>
    <row r="233" spans="47:52" x14ac:dyDescent="0.2">
      <c r="AU233" s="106"/>
      <c r="AV233" s="106"/>
      <c r="AW233" s="106"/>
      <c r="AX233" s="106"/>
      <c r="AY233" s="106"/>
      <c r="AZ233" s="106"/>
    </row>
    <row r="234" spans="47:52" x14ac:dyDescent="0.2">
      <c r="AU234" s="104" t="str">
        <f t="shared" ref="AU234:AU236" si="13">IF($AA$4="TR",AW234,IF($AA$4="EN",AY234,"HATA!"))</f>
        <v>Kumanda Tipleri</v>
      </c>
      <c r="AW234" s="104" t="s">
        <v>496</v>
      </c>
      <c r="AY234" s="104" t="s">
        <v>65</v>
      </c>
    </row>
    <row r="235" spans="47:52" x14ac:dyDescent="0.2">
      <c r="AU235" s="105" t="str">
        <f t="shared" si="13"/>
        <v>Tek buton inişte toplamalı (KSA)</v>
      </c>
      <c r="AW235" s="105" t="s">
        <v>497</v>
      </c>
      <c r="AY235" s="105" t="s">
        <v>70</v>
      </c>
    </row>
    <row r="236" spans="47:52" x14ac:dyDescent="0.2">
      <c r="AU236" s="105" t="str">
        <f t="shared" si="13"/>
        <v>Çift buton çift yönde toplamalı (KS)</v>
      </c>
      <c r="AW236" s="105" t="s">
        <v>498</v>
      </c>
      <c r="AY236" s="105" t="s">
        <v>194</v>
      </c>
    </row>
    <row r="238" spans="47:52" x14ac:dyDescent="0.2">
      <c r="AU238" s="104" t="str">
        <f t="shared" ref="AU238:AU242" si="14">IF($AA$4="TR",AW238,IF($AA$4="EN",AY238,"HATA!"))</f>
        <v>Tek / Grup</v>
      </c>
      <c r="AW238" s="104" t="s">
        <v>499</v>
      </c>
      <c r="AY238" s="104" t="s">
        <v>424</v>
      </c>
    </row>
    <row r="239" spans="47:52" x14ac:dyDescent="0.2">
      <c r="AU239" s="105" t="str">
        <f t="shared" si="14"/>
        <v>Simpleks</v>
      </c>
      <c r="AW239" s="105" t="s">
        <v>500</v>
      </c>
      <c r="AY239" s="105" t="s">
        <v>71</v>
      </c>
    </row>
    <row r="240" spans="47:52" x14ac:dyDescent="0.2">
      <c r="AU240" s="105" t="str">
        <f t="shared" si="14"/>
        <v>Dubleks (2 asansör birlikte)</v>
      </c>
      <c r="AW240" s="105" t="s">
        <v>502</v>
      </c>
      <c r="AY240" s="105" t="s">
        <v>531</v>
      </c>
    </row>
    <row r="241" spans="47:51" x14ac:dyDescent="0.2">
      <c r="AU241" s="105" t="str">
        <f t="shared" si="14"/>
        <v>Tripleks (3 asansör birlikte)</v>
      </c>
      <c r="AW241" s="105" t="s">
        <v>501</v>
      </c>
      <c r="AY241" s="105" t="s">
        <v>244</v>
      </c>
    </row>
    <row r="242" spans="47:51" x14ac:dyDescent="0.2">
      <c r="AU242" s="105" t="str">
        <f t="shared" si="14"/>
        <v>Quattro plex (4 asansör birlikte)</v>
      </c>
      <c r="AW242" s="105" t="s">
        <v>503</v>
      </c>
      <c r="AY242" s="105" t="s">
        <v>245</v>
      </c>
    </row>
    <row r="244" spans="47:51" x14ac:dyDescent="0.2">
      <c r="AU244" s="104" t="str">
        <f t="shared" ref="AU244:AU251" si="15">IF($AA$4="TR",AW244,IF($AA$4="EN",AY244,"HATA!"))</f>
        <v>Tahrik Türü</v>
      </c>
      <c r="AW244" s="104" t="s">
        <v>465</v>
      </c>
      <c r="AY244" s="104" t="s">
        <v>66</v>
      </c>
    </row>
    <row r="245" spans="47:51" x14ac:dyDescent="0.2">
      <c r="AU245" s="105" t="str">
        <f t="shared" si="15"/>
        <v>VVVF Dişlisiz</v>
      </c>
      <c r="AW245" s="105" t="s">
        <v>504</v>
      </c>
      <c r="AY245" s="105" t="s">
        <v>196</v>
      </c>
    </row>
    <row r="246" spans="47:51" x14ac:dyDescent="0.2">
      <c r="AU246" s="105" t="str">
        <f t="shared" si="15"/>
        <v>VVVF Dişlili</v>
      </c>
      <c r="AW246" s="105" t="s">
        <v>505</v>
      </c>
      <c r="AY246" s="105" t="s">
        <v>195</v>
      </c>
    </row>
    <row r="247" spans="47:51" x14ac:dyDescent="0.2">
      <c r="AU247" s="105" t="str">
        <f t="shared" si="15"/>
        <v>Hidrolik (Yıldız-Üçgen)</v>
      </c>
      <c r="AW247" s="105" t="s">
        <v>506</v>
      </c>
      <c r="AY247" s="105" t="s">
        <v>73</v>
      </c>
    </row>
    <row r="248" spans="47:51" x14ac:dyDescent="0.2">
      <c r="AU248" s="105" t="str">
        <f t="shared" si="15"/>
        <v>Hidrolik (Soft Start'a Uygun)</v>
      </c>
      <c r="AW248" s="105" t="s">
        <v>507</v>
      </c>
      <c r="AY248" s="105" t="s">
        <v>197</v>
      </c>
    </row>
    <row r="249" spans="47:51" x14ac:dyDescent="0.2">
      <c r="AU249" s="105" t="str">
        <f t="shared" si="15"/>
        <v>Hidrolik (Doğrudan Yol Verme)</v>
      </c>
      <c r="AW249" s="105" t="s">
        <v>508</v>
      </c>
      <c r="AY249" s="105" t="s">
        <v>198</v>
      </c>
    </row>
    <row r="250" spans="47:51" x14ac:dyDescent="0.2">
      <c r="AU250" s="105" t="str">
        <f t="shared" si="15"/>
        <v>Çift Hızlı</v>
      </c>
      <c r="AW250" s="105" t="s">
        <v>509</v>
      </c>
      <c r="AY250" s="105" t="s">
        <v>81</v>
      </c>
    </row>
    <row r="251" spans="47:51" x14ac:dyDescent="0.2">
      <c r="AU251" s="105" t="str">
        <f t="shared" si="15"/>
        <v>Tek Hızlı</v>
      </c>
      <c r="AW251" s="105" t="s">
        <v>510</v>
      </c>
      <c r="AY251" s="105" t="s">
        <v>82</v>
      </c>
    </row>
    <row r="253" spans="47:51" x14ac:dyDescent="0.2">
      <c r="AU253" s="104" t="str">
        <f t="shared" ref="AU253:AU256" si="16">IF($AA$4="TR",AW253,IF($AA$4="EN",AY253,"HATA!"))</f>
        <v>Konum Bilgisi</v>
      </c>
      <c r="AW253" s="104" t="s">
        <v>466</v>
      </c>
      <c r="AY253" s="104" t="s">
        <v>530</v>
      </c>
    </row>
    <row r="254" spans="47:51" x14ac:dyDescent="0.2">
      <c r="AU254" s="105" t="str">
        <f t="shared" si="16"/>
        <v>Enkoderli Kuyu Kopyalama</v>
      </c>
      <c r="AW254" s="105" t="s">
        <v>511</v>
      </c>
      <c r="AY254" s="105" t="s">
        <v>227</v>
      </c>
    </row>
    <row r="255" spans="47:51" x14ac:dyDescent="0.2">
      <c r="AU255" s="105" t="str">
        <f t="shared" si="16"/>
        <v>Sayıcı Şalter</v>
      </c>
      <c r="AW255" s="105" t="s">
        <v>512</v>
      </c>
      <c r="AY255" s="105" t="s">
        <v>74</v>
      </c>
    </row>
    <row r="256" spans="47:51" x14ac:dyDescent="0.2">
      <c r="AU256" s="105" t="str">
        <f t="shared" si="16"/>
        <v>Grey kod</v>
      </c>
      <c r="AW256" s="105" t="s">
        <v>513</v>
      </c>
      <c r="AY256" s="105" t="s">
        <v>76</v>
      </c>
    </row>
    <row r="258" spans="47:51" x14ac:dyDescent="0.2">
      <c r="AU258" s="104" t="str">
        <f t="shared" ref="AU258:AU262" si="17">IF($AA$4="TR",AW258,IF($AA$4="EN",AY258,"HATA!"))</f>
        <v>Otomatik Kapı</v>
      </c>
      <c r="AW258" s="104" t="s">
        <v>435</v>
      </c>
      <c r="AY258" s="104" t="s">
        <v>67</v>
      </c>
    </row>
    <row r="259" spans="47:51" x14ac:dyDescent="0.2">
      <c r="AU259" s="105" t="str">
        <f t="shared" si="17"/>
        <v>220 V AC</v>
      </c>
      <c r="AW259" s="105" t="s">
        <v>72</v>
      </c>
      <c r="AY259" s="105" t="s">
        <v>72</v>
      </c>
    </row>
    <row r="260" spans="47:51" x14ac:dyDescent="0.2">
      <c r="AU260" s="105" t="str">
        <f t="shared" si="17"/>
        <v>24 V DC</v>
      </c>
      <c r="AW260" s="105" t="s">
        <v>75</v>
      </c>
      <c r="AY260" s="105" t="s">
        <v>75</v>
      </c>
    </row>
    <row r="261" spans="47:51" x14ac:dyDescent="0.2">
      <c r="AU261" s="105" t="str">
        <f t="shared" si="17"/>
        <v>3 FAZ</v>
      </c>
      <c r="AW261" s="105" t="s">
        <v>514</v>
      </c>
      <c r="AY261" s="105" t="s">
        <v>77</v>
      </c>
    </row>
    <row r="262" spans="47:51" x14ac:dyDescent="0.2">
      <c r="AU262" s="105" t="str">
        <f t="shared" si="17"/>
        <v>Diğer</v>
      </c>
      <c r="AW262" s="105" t="s">
        <v>515</v>
      </c>
      <c r="AY262" s="105" t="s">
        <v>80</v>
      </c>
    </row>
    <row r="264" spans="47:51" x14ac:dyDescent="0.2">
      <c r="AU264" s="104" t="str">
        <f t="shared" ref="AU264:AU268" si="18">IF($AA$4="TR",AW264,IF($AA$4="EN",AY264,"HATA!"))</f>
        <v>ARD</v>
      </c>
      <c r="AW264" s="104" t="s">
        <v>68</v>
      </c>
      <c r="AY264" s="104" t="s">
        <v>68</v>
      </c>
    </row>
    <row r="265" spans="47:51" x14ac:dyDescent="0.2">
      <c r="AU265" s="105" t="str">
        <f t="shared" si="18"/>
        <v>UPS</v>
      </c>
      <c r="AW265" s="105" t="s">
        <v>236</v>
      </c>
      <c r="AY265" s="105" t="s">
        <v>236</v>
      </c>
    </row>
    <row r="266" spans="47:51" x14ac:dyDescent="0.2">
      <c r="AU266" s="105" t="str">
        <f t="shared" si="18"/>
        <v>Servosan Kurtaran</v>
      </c>
      <c r="AW266" s="105" t="s">
        <v>516</v>
      </c>
      <c r="AY266" s="105" t="s">
        <v>238</v>
      </c>
    </row>
    <row r="267" spans="47:51" x14ac:dyDescent="0.2">
      <c r="AU267" s="105" t="str">
        <f t="shared" si="18"/>
        <v>UPS'ye Uygun</v>
      </c>
      <c r="AW267" s="105" t="s">
        <v>517</v>
      </c>
      <c r="AY267" s="105" t="s">
        <v>237</v>
      </c>
    </row>
    <row r="268" spans="47:51" x14ac:dyDescent="0.2">
      <c r="AU268" s="105" t="str">
        <f t="shared" si="18"/>
        <v>Yok</v>
      </c>
      <c r="AW268" s="105" t="s">
        <v>518</v>
      </c>
      <c r="AY268" s="105" t="s">
        <v>43</v>
      </c>
    </row>
    <row r="270" spans="47:51" x14ac:dyDescent="0.2">
      <c r="AU270" s="104" t="str">
        <f t="shared" ref="AU270:AU274" si="19">IF($AA$4="TR",AW270,IF($AA$4="EN",AY270,"HATA!"))</f>
        <v>KP Tipi</v>
      </c>
      <c r="AW270" s="104" t="s">
        <v>519</v>
      </c>
      <c r="AY270" s="104" t="s">
        <v>246</v>
      </c>
    </row>
    <row r="271" spans="47:51" x14ac:dyDescent="0.2">
      <c r="AU271" s="105" t="str">
        <f t="shared" si="19"/>
        <v>Standart Pano</v>
      </c>
      <c r="AW271" s="105" t="s">
        <v>521</v>
      </c>
      <c r="AY271" s="105" t="s">
        <v>249</v>
      </c>
    </row>
    <row r="272" spans="47:51" x14ac:dyDescent="0.2">
      <c r="AU272" s="105" t="str">
        <f t="shared" si="19"/>
        <v>Uzun Pano</v>
      </c>
      <c r="AW272" s="105" t="s">
        <v>520</v>
      </c>
      <c r="AY272" s="105" t="s">
        <v>247</v>
      </c>
    </row>
    <row r="273" spans="47:51" x14ac:dyDescent="0.2">
      <c r="AU273" s="105" t="str">
        <f t="shared" si="19"/>
        <v>Slim Pano</v>
      </c>
      <c r="AW273" s="105" t="s">
        <v>522</v>
      </c>
      <c r="AY273" s="105" t="s">
        <v>248</v>
      </c>
    </row>
    <row r="274" spans="47:51" x14ac:dyDescent="0.2">
      <c r="AU274" s="105" t="str">
        <f t="shared" si="19"/>
        <v>Özel Ölçülü Pano</v>
      </c>
      <c r="AW274" s="105" t="s">
        <v>523</v>
      </c>
      <c r="AY274" s="105" t="s">
        <v>254</v>
      </c>
    </row>
    <row r="276" spans="47:51" x14ac:dyDescent="0.2">
      <c r="AU276" s="104" t="str">
        <f t="shared" ref="AU276:AU287" si="20">IF($AA$4="TR",AW276,IF($AA$4="EN",AY276,"HATA!"))</f>
        <v>Standart</v>
      </c>
      <c r="AW276" s="104" t="s">
        <v>524</v>
      </c>
      <c r="AY276" s="104" t="s">
        <v>250</v>
      </c>
    </row>
    <row r="277" spans="47:51" x14ac:dyDescent="0.2">
      <c r="AU277" s="105" t="str">
        <f t="shared" si="20"/>
        <v>EN81-20'ye Uygun</v>
      </c>
      <c r="AW277" s="105" t="s">
        <v>525</v>
      </c>
      <c r="AY277" s="105" t="s">
        <v>251</v>
      </c>
    </row>
    <row r="278" spans="47:51" x14ac:dyDescent="0.2">
      <c r="AU278" s="105" t="str">
        <f t="shared" si="20"/>
        <v>EN81+A3'e Uygun</v>
      </c>
      <c r="AW278" s="105" t="s">
        <v>526</v>
      </c>
      <c r="AY278" s="105" t="s">
        <v>252</v>
      </c>
    </row>
    <row r="279" spans="47:51" x14ac:dyDescent="0.2">
      <c r="AU279" s="105" t="str">
        <f t="shared" si="20"/>
        <v>Diğer</v>
      </c>
      <c r="AW279" s="105" t="s">
        <v>515</v>
      </c>
      <c r="AY279" s="105" t="s">
        <v>80</v>
      </c>
    </row>
    <row r="281" spans="47:51" x14ac:dyDescent="0.2">
      <c r="AU281" s="104" t="str">
        <f t="shared" si="20"/>
        <v>Emniyet Devresi</v>
      </c>
      <c r="AW281" s="104" t="s">
        <v>553</v>
      </c>
      <c r="AY281" s="104" t="s">
        <v>240</v>
      </c>
    </row>
    <row r="282" spans="47:51" x14ac:dyDescent="0.2">
      <c r="AU282" s="105" t="str">
        <f t="shared" si="20"/>
        <v>230 V AC</v>
      </c>
      <c r="AW282" s="105" t="s">
        <v>554</v>
      </c>
      <c r="AY282" s="105" t="s">
        <v>554</v>
      </c>
    </row>
    <row r="283" spans="47:51" x14ac:dyDescent="0.2">
      <c r="AU283" s="105" t="str">
        <f t="shared" si="20"/>
        <v>110 V AC</v>
      </c>
      <c r="AW283" s="105" t="s">
        <v>555</v>
      </c>
      <c r="AY283" s="105" t="s">
        <v>555</v>
      </c>
    </row>
    <row r="284" spans="47:51" x14ac:dyDescent="0.2">
      <c r="AU284" s="105" t="str">
        <f t="shared" si="20"/>
        <v>48 V AC</v>
      </c>
      <c r="AW284" s="105" t="s">
        <v>556</v>
      </c>
      <c r="AY284" s="105" t="s">
        <v>556</v>
      </c>
    </row>
    <row r="285" spans="47:51" x14ac:dyDescent="0.2">
      <c r="AU285" s="105" t="str">
        <f t="shared" si="20"/>
        <v>24 V AC</v>
      </c>
      <c r="AW285" s="105" t="s">
        <v>557</v>
      </c>
      <c r="AY285" s="105" t="s">
        <v>557</v>
      </c>
    </row>
    <row r="286" spans="47:51" x14ac:dyDescent="0.2">
      <c r="AU286" s="105" t="str">
        <f t="shared" si="20"/>
        <v>48 V DC</v>
      </c>
      <c r="AW286" s="105" t="s">
        <v>24</v>
      </c>
      <c r="AY286" s="105" t="s">
        <v>24</v>
      </c>
    </row>
    <row r="287" spans="47:51" x14ac:dyDescent="0.2">
      <c r="AU287" s="105" t="str">
        <f t="shared" si="20"/>
        <v>24 V DC</v>
      </c>
      <c r="AW287" s="105" t="s">
        <v>75</v>
      </c>
      <c r="AY287" s="105" t="s">
        <v>75</v>
      </c>
    </row>
    <row r="300" spans="50:50" x14ac:dyDescent="0.2">
      <c r="AX300" s="115">
        <f ca="1">TODAY()</f>
        <v>42732</v>
      </c>
    </row>
    <row r="301" spans="50:50" x14ac:dyDescent="0.2">
      <c r="AX301" s="116" t="s">
        <v>14</v>
      </c>
    </row>
    <row r="302" spans="50:50" x14ac:dyDescent="0.2">
      <c r="AX302" s="115">
        <f ca="1">AX300+10</f>
        <v>42742</v>
      </c>
    </row>
    <row r="303" spans="50:50" x14ac:dyDescent="0.2">
      <c r="AX303" s="115">
        <f ca="1">AX302+1</f>
        <v>42743</v>
      </c>
    </row>
    <row r="304" spans="50:50" x14ac:dyDescent="0.2">
      <c r="AX304" s="115">
        <f ca="1">AX303+1</f>
        <v>42744</v>
      </c>
    </row>
    <row r="305" spans="50:50" x14ac:dyDescent="0.2">
      <c r="AX305" s="115">
        <f t="shared" ref="AX305:AX368" ca="1" si="21">AX304+1</f>
        <v>42745</v>
      </c>
    </row>
    <row r="306" spans="50:50" x14ac:dyDescent="0.2">
      <c r="AX306" s="115">
        <f t="shared" ca="1" si="21"/>
        <v>42746</v>
      </c>
    </row>
    <row r="307" spans="50:50" x14ac:dyDescent="0.2">
      <c r="AX307" s="115">
        <f t="shared" ca="1" si="21"/>
        <v>42747</v>
      </c>
    </row>
    <row r="308" spans="50:50" x14ac:dyDescent="0.2">
      <c r="AX308" s="115">
        <f t="shared" ca="1" si="21"/>
        <v>42748</v>
      </c>
    </row>
    <row r="309" spans="50:50" x14ac:dyDescent="0.2">
      <c r="AX309" s="115">
        <f t="shared" ca="1" si="21"/>
        <v>42749</v>
      </c>
    </row>
    <row r="310" spans="50:50" x14ac:dyDescent="0.2">
      <c r="AX310" s="115">
        <f t="shared" ca="1" si="21"/>
        <v>42750</v>
      </c>
    </row>
    <row r="311" spans="50:50" x14ac:dyDescent="0.2">
      <c r="AX311" s="115">
        <f t="shared" ca="1" si="21"/>
        <v>42751</v>
      </c>
    </row>
    <row r="312" spans="50:50" x14ac:dyDescent="0.2">
      <c r="AX312" s="115">
        <f t="shared" ca="1" si="21"/>
        <v>42752</v>
      </c>
    </row>
    <row r="313" spans="50:50" x14ac:dyDescent="0.2">
      <c r="AX313" s="115">
        <f t="shared" ca="1" si="21"/>
        <v>42753</v>
      </c>
    </row>
    <row r="314" spans="50:50" x14ac:dyDescent="0.2">
      <c r="AX314" s="115">
        <f t="shared" ca="1" si="21"/>
        <v>42754</v>
      </c>
    </row>
    <row r="315" spans="50:50" x14ac:dyDescent="0.2">
      <c r="AX315" s="115">
        <f t="shared" ca="1" si="21"/>
        <v>42755</v>
      </c>
    </row>
    <row r="316" spans="50:50" x14ac:dyDescent="0.2">
      <c r="AX316" s="115">
        <f t="shared" ca="1" si="21"/>
        <v>42756</v>
      </c>
    </row>
    <row r="317" spans="50:50" x14ac:dyDescent="0.2">
      <c r="AX317" s="115">
        <f t="shared" ca="1" si="21"/>
        <v>42757</v>
      </c>
    </row>
    <row r="318" spans="50:50" x14ac:dyDescent="0.2">
      <c r="AX318" s="115">
        <f t="shared" ca="1" si="21"/>
        <v>42758</v>
      </c>
    </row>
    <row r="319" spans="50:50" x14ac:dyDescent="0.2">
      <c r="AX319" s="115">
        <f t="shared" ca="1" si="21"/>
        <v>42759</v>
      </c>
    </row>
    <row r="320" spans="50:50" x14ac:dyDescent="0.2">
      <c r="AX320" s="115">
        <f t="shared" ca="1" si="21"/>
        <v>42760</v>
      </c>
    </row>
    <row r="321" spans="50:50" x14ac:dyDescent="0.2">
      <c r="AX321" s="115">
        <f t="shared" ca="1" si="21"/>
        <v>42761</v>
      </c>
    </row>
    <row r="322" spans="50:50" x14ac:dyDescent="0.2">
      <c r="AX322" s="115">
        <f t="shared" ca="1" si="21"/>
        <v>42762</v>
      </c>
    </row>
    <row r="323" spans="50:50" x14ac:dyDescent="0.2">
      <c r="AX323" s="115">
        <f t="shared" ca="1" si="21"/>
        <v>42763</v>
      </c>
    </row>
    <row r="324" spans="50:50" x14ac:dyDescent="0.2">
      <c r="AX324" s="115">
        <f t="shared" ca="1" si="21"/>
        <v>42764</v>
      </c>
    </row>
    <row r="325" spans="50:50" x14ac:dyDescent="0.2">
      <c r="AX325" s="115">
        <f t="shared" ca="1" si="21"/>
        <v>42765</v>
      </c>
    </row>
    <row r="326" spans="50:50" x14ac:dyDescent="0.2">
      <c r="AX326" s="115">
        <f t="shared" ca="1" si="21"/>
        <v>42766</v>
      </c>
    </row>
    <row r="327" spans="50:50" x14ac:dyDescent="0.2">
      <c r="AX327" s="115">
        <f t="shared" ca="1" si="21"/>
        <v>42767</v>
      </c>
    </row>
    <row r="328" spans="50:50" x14ac:dyDescent="0.2">
      <c r="AX328" s="115">
        <f t="shared" ca="1" si="21"/>
        <v>42768</v>
      </c>
    </row>
    <row r="329" spans="50:50" x14ac:dyDescent="0.2">
      <c r="AX329" s="115">
        <f t="shared" ca="1" si="21"/>
        <v>42769</v>
      </c>
    </row>
    <row r="330" spans="50:50" x14ac:dyDescent="0.2">
      <c r="AX330" s="115">
        <f t="shared" ca="1" si="21"/>
        <v>42770</v>
      </c>
    </row>
    <row r="331" spans="50:50" x14ac:dyDescent="0.2">
      <c r="AX331" s="115">
        <f t="shared" ca="1" si="21"/>
        <v>42771</v>
      </c>
    </row>
    <row r="332" spans="50:50" x14ac:dyDescent="0.2">
      <c r="AX332" s="115">
        <f t="shared" ca="1" si="21"/>
        <v>42772</v>
      </c>
    </row>
    <row r="333" spans="50:50" x14ac:dyDescent="0.2">
      <c r="AX333" s="115">
        <f t="shared" ca="1" si="21"/>
        <v>42773</v>
      </c>
    </row>
    <row r="334" spans="50:50" x14ac:dyDescent="0.2">
      <c r="AX334" s="115">
        <f t="shared" ca="1" si="21"/>
        <v>42774</v>
      </c>
    </row>
    <row r="335" spans="50:50" x14ac:dyDescent="0.2">
      <c r="AX335" s="115">
        <f t="shared" ca="1" si="21"/>
        <v>42775</v>
      </c>
    </row>
    <row r="336" spans="50:50" x14ac:dyDescent="0.2">
      <c r="AX336" s="115">
        <f t="shared" ca="1" si="21"/>
        <v>42776</v>
      </c>
    </row>
    <row r="337" spans="50:50" x14ac:dyDescent="0.2">
      <c r="AX337" s="115">
        <f t="shared" ca="1" si="21"/>
        <v>42777</v>
      </c>
    </row>
    <row r="338" spans="50:50" x14ac:dyDescent="0.2">
      <c r="AX338" s="115">
        <f t="shared" ca="1" si="21"/>
        <v>42778</v>
      </c>
    </row>
    <row r="339" spans="50:50" x14ac:dyDescent="0.2">
      <c r="AX339" s="115">
        <f t="shared" ca="1" si="21"/>
        <v>42779</v>
      </c>
    </row>
    <row r="340" spans="50:50" x14ac:dyDescent="0.2">
      <c r="AX340" s="115">
        <f t="shared" ca="1" si="21"/>
        <v>42780</v>
      </c>
    </row>
    <row r="341" spans="50:50" x14ac:dyDescent="0.2">
      <c r="AX341" s="115">
        <f t="shared" ca="1" si="21"/>
        <v>42781</v>
      </c>
    </row>
    <row r="342" spans="50:50" x14ac:dyDescent="0.2">
      <c r="AX342" s="115">
        <f t="shared" ca="1" si="21"/>
        <v>42782</v>
      </c>
    </row>
    <row r="343" spans="50:50" x14ac:dyDescent="0.2">
      <c r="AX343" s="115">
        <f t="shared" ca="1" si="21"/>
        <v>42783</v>
      </c>
    </row>
    <row r="344" spans="50:50" x14ac:dyDescent="0.2">
      <c r="AX344" s="115">
        <f t="shared" ca="1" si="21"/>
        <v>42784</v>
      </c>
    </row>
    <row r="345" spans="50:50" x14ac:dyDescent="0.2">
      <c r="AX345" s="115">
        <f t="shared" ca="1" si="21"/>
        <v>42785</v>
      </c>
    </row>
    <row r="346" spans="50:50" x14ac:dyDescent="0.2">
      <c r="AX346" s="115">
        <f t="shared" ca="1" si="21"/>
        <v>42786</v>
      </c>
    </row>
    <row r="347" spans="50:50" x14ac:dyDescent="0.2">
      <c r="AX347" s="115">
        <f t="shared" ca="1" si="21"/>
        <v>42787</v>
      </c>
    </row>
    <row r="348" spans="50:50" x14ac:dyDescent="0.2">
      <c r="AX348" s="115">
        <f t="shared" ca="1" si="21"/>
        <v>42788</v>
      </c>
    </row>
    <row r="349" spans="50:50" x14ac:dyDescent="0.2">
      <c r="AX349" s="115">
        <f t="shared" ca="1" si="21"/>
        <v>42789</v>
      </c>
    </row>
    <row r="350" spans="50:50" x14ac:dyDescent="0.2">
      <c r="AX350" s="115">
        <f t="shared" ca="1" si="21"/>
        <v>42790</v>
      </c>
    </row>
    <row r="351" spans="50:50" x14ac:dyDescent="0.2">
      <c r="AX351" s="115">
        <f t="shared" ca="1" si="21"/>
        <v>42791</v>
      </c>
    </row>
    <row r="352" spans="50:50" x14ac:dyDescent="0.2">
      <c r="AX352" s="115">
        <f t="shared" ca="1" si="21"/>
        <v>42792</v>
      </c>
    </row>
    <row r="353" spans="50:50" x14ac:dyDescent="0.2">
      <c r="AX353" s="115">
        <f t="shared" ca="1" si="21"/>
        <v>42793</v>
      </c>
    </row>
    <row r="354" spans="50:50" x14ac:dyDescent="0.2">
      <c r="AX354" s="115">
        <f t="shared" ca="1" si="21"/>
        <v>42794</v>
      </c>
    </row>
    <row r="355" spans="50:50" x14ac:dyDescent="0.2">
      <c r="AX355" s="115">
        <f t="shared" ca="1" si="21"/>
        <v>42795</v>
      </c>
    </row>
    <row r="356" spans="50:50" x14ac:dyDescent="0.2">
      <c r="AX356" s="115">
        <f t="shared" ca="1" si="21"/>
        <v>42796</v>
      </c>
    </row>
    <row r="357" spans="50:50" x14ac:dyDescent="0.2">
      <c r="AX357" s="115">
        <f t="shared" ca="1" si="21"/>
        <v>42797</v>
      </c>
    </row>
    <row r="358" spans="50:50" x14ac:dyDescent="0.2">
      <c r="AX358" s="115">
        <f t="shared" ca="1" si="21"/>
        <v>42798</v>
      </c>
    </row>
    <row r="359" spans="50:50" x14ac:dyDescent="0.2">
      <c r="AX359" s="115">
        <f t="shared" ca="1" si="21"/>
        <v>42799</v>
      </c>
    </row>
    <row r="360" spans="50:50" x14ac:dyDescent="0.2">
      <c r="AX360" s="115">
        <f t="shared" ca="1" si="21"/>
        <v>42800</v>
      </c>
    </row>
    <row r="361" spans="50:50" x14ac:dyDescent="0.2">
      <c r="AX361" s="115">
        <f t="shared" ca="1" si="21"/>
        <v>42801</v>
      </c>
    </row>
    <row r="362" spans="50:50" x14ac:dyDescent="0.2">
      <c r="AX362" s="115">
        <f t="shared" ca="1" si="21"/>
        <v>42802</v>
      </c>
    </row>
    <row r="363" spans="50:50" x14ac:dyDescent="0.2">
      <c r="AX363" s="115">
        <f t="shared" ca="1" si="21"/>
        <v>42803</v>
      </c>
    </row>
    <row r="364" spans="50:50" x14ac:dyDescent="0.2">
      <c r="AX364" s="115">
        <f t="shared" ca="1" si="21"/>
        <v>42804</v>
      </c>
    </row>
    <row r="365" spans="50:50" x14ac:dyDescent="0.2">
      <c r="AX365" s="115">
        <f t="shared" ca="1" si="21"/>
        <v>42805</v>
      </c>
    </row>
    <row r="366" spans="50:50" x14ac:dyDescent="0.2">
      <c r="AX366" s="115">
        <f t="shared" ca="1" si="21"/>
        <v>42806</v>
      </c>
    </row>
    <row r="367" spans="50:50" x14ac:dyDescent="0.2">
      <c r="AX367" s="115">
        <f t="shared" ca="1" si="21"/>
        <v>42807</v>
      </c>
    </row>
    <row r="368" spans="50:50" x14ac:dyDescent="0.2">
      <c r="AX368" s="115">
        <f t="shared" ca="1" si="21"/>
        <v>42808</v>
      </c>
    </row>
    <row r="369" spans="50:50" x14ac:dyDescent="0.2">
      <c r="AX369" s="115">
        <f t="shared" ref="AX369:AX413" ca="1" si="22">AX368+1</f>
        <v>42809</v>
      </c>
    </row>
    <row r="370" spans="50:50" x14ac:dyDescent="0.2">
      <c r="AX370" s="115">
        <f t="shared" ca="1" si="22"/>
        <v>42810</v>
      </c>
    </row>
    <row r="371" spans="50:50" x14ac:dyDescent="0.2">
      <c r="AX371" s="115">
        <f t="shared" ca="1" si="22"/>
        <v>42811</v>
      </c>
    </row>
    <row r="372" spans="50:50" x14ac:dyDescent="0.2">
      <c r="AX372" s="115">
        <f t="shared" ca="1" si="22"/>
        <v>42812</v>
      </c>
    </row>
    <row r="373" spans="50:50" x14ac:dyDescent="0.2">
      <c r="AX373" s="115">
        <f t="shared" ca="1" si="22"/>
        <v>42813</v>
      </c>
    </row>
    <row r="374" spans="50:50" x14ac:dyDescent="0.2">
      <c r="AX374" s="115">
        <f t="shared" ca="1" si="22"/>
        <v>42814</v>
      </c>
    </row>
    <row r="375" spans="50:50" x14ac:dyDescent="0.2">
      <c r="AX375" s="115">
        <f t="shared" ca="1" si="22"/>
        <v>42815</v>
      </c>
    </row>
    <row r="376" spans="50:50" x14ac:dyDescent="0.2">
      <c r="AX376" s="115">
        <f t="shared" ca="1" si="22"/>
        <v>42816</v>
      </c>
    </row>
    <row r="377" spans="50:50" x14ac:dyDescent="0.2">
      <c r="AX377" s="115">
        <f t="shared" ca="1" si="22"/>
        <v>42817</v>
      </c>
    </row>
    <row r="378" spans="50:50" x14ac:dyDescent="0.2">
      <c r="AX378" s="115">
        <f t="shared" ca="1" si="22"/>
        <v>42818</v>
      </c>
    </row>
    <row r="379" spans="50:50" x14ac:dyDescent="0.2">
      <c r="AX379" s="115">
        <f t="shared" ca="1" si="22"/>
        <v>42819</v>
      </c>
    </row>
    <row r="380" spans="50:50" x14ac:dyDescent="0.2">
      <c r="AX380" s="115">
        <f t="shared" ca="1" si="22"/>
        <v>42820</v>
      </c>
    </row>
    <row r="381" spans="50:50" x14ac:dyDescent="0.2">
      <c r="AX381" s="115">
        <f t="shared" ca="1" si="22"/>
        <v>42821</v>
      </c>
    </row>
    <row r="382" spans="50:50" x14ac:dyDescent="0.2">
      <c r="AX382" s="115">
        <f t="shared" ca="1" si="22"/>
        <v>42822</v>
      </c>
    </row>
    <row r="383" spans="50:50" x14ac:dyDescent="0.2">
      <c r="AX383" s="115">
        <f t="shared" ca="1" si="22"/>
        <v>42823</v>
      </c>
    </row>
    <row r="384" spans="50:50" x14ac:dyDescent="0.2">
      <c r="AX384" s="115">
        <f t="shared" ca="1" si="22"/>
        <v>42824</v>
      </c>
    </row>
    <row r="385" spans="50:50" x14ac:dyDescent="0.2">
      <c r="AX385" s="115">
        <f t="shared" ca="1" si="22"/>
        <v>42825</v>
      </c>
    </row>
    <row r="386" spans="50:50" x14ac:dyDescent="0.2">
      <c r="AX386" s="115">
        <f t="shared" ca="1" si="22"/>
        <v>42826</v>
      </c>
    </row>
    <row r="387" spans="50:50" x14ac:dyDescent="0.2">
      <c r="AX387" s="115">
        <f t="shared" ca="1" si="22"/>
        <v>42827</v>
      </c>
    </row>
    <row r="388" spans="50:50" x14ac:dyDescent="0.2">
      <c r="AX388" s="115">
        <f t="shared" ca="1" si="22"/>
        <v>42828</v>
      </c>
    </row>
    <row r="389" spans="50:50" x14ac:dyDescent="0.2">
      <c r="AX389" s="115">
        <f t="shared" ca="1" si="22"/>
        <v>42829</v>
      </c>
    </row>
    <row r="390" spans="50:50" x14ac:dyDescent="0.2">
      <c r="AX390" s="115">
        <f t="shared" ca="1" si="22"/>
        <v>42830</v>
      </c>
    </row>
    <row r="391" spans="50:50" x14ac:dyDescent="0.2">
      <c r="AX391" s="115">
        <f t="shared" ca="1" si="22"/>
        <v>42831</v>
      </c>
    </row>
    <row r="392" spans="50:50" x14ac:dyDescent="0.2">
      <c r="AX392" s="115">
        <f t="shared" ca="1" si="22"/>
        <v>42832</v>
      </c>
    </row>
    <row r="393" spans="50:50" x14ac:dyDescent="0.2">
      <c r="AX393" s="115">
        <f t="shared" ca="1" si="22"/>
        <v>42833</v>
      </c>
    </row>
    <row r="394" spans="50:50" x14ac:dyDescent="0.2">
      <c r="AX394" s="115">
        <f t="shared" ca="1" si="22"/>
        <v>42834</v>
      </c>
    </row>
    <row r="395" spans="50:50" x14ac:dyDescent="0.2">
      <c r="AX395" s="115">
        <f t="shared" ca="1" si="22"/>
        <v>42835</v>
      </c>
    </row>
    <row r="396" spans="50:50" x14ac:dyDescent="0.2">
      <c r="AX396" s="115">
        <f t="shared" ca="1" si="22"/>
        <v>42836</v>
      </c>
    </row>
    <row r="397" spans="50:50" x14ac:dyDescent="0.2">
      <c r="AX397" s="115">
        <f t="shared" ca="1" si="22"/>
        <v>42837</v>
      </c>
    </row>
    <row r="398" spans="50:50" x14ac:dyDescent="0.2">
      <c r="AX398" s="115">
        <f t="shared" ca="1" si="22"/>
        <v>42838</v>
      </c>
    </row>
    <row r="399" spans="50:50" x14ac:dyDescent="0.2">
      <c r="AX399" s="115">
        <f t="shared" ca="1" si="22"/>
        <v>42839</v>
      </c>
    </row>
    <row r="400" spans="50:50" x14ac:dyDescent="0.2">
      <c r="AX400" s="115">
        <f t="shared" ca="1" si="22"/>
        <v>42840</v>
      </c>
    </row>
    <row r="401" spans="50:50" x14ac:dyDescent="0.2">
      <c r="AX401" s="115">
        <f t="shared" ca="1" si="22"/>
        <v>42841</v>
      </c>
    </row>
    <row r="402" spans="50:50" x14ac:dyDescent="0.2">
      <c r="AX402" s="115">
        <f t="shared" ca="1" si="22"/>
        <v>42842</v>
      </c>
    </row>
    <row r="403" spans="50:50" x14ac:dyDescent="0.2">
      <c r="AX403" s="115">
        <f t="shared" ca="1" si="22"/>
        <v>42843</v>
      </c>
    </row>
    <row r="404" spans="50:50" x14ac:dyDescent="0.2">
      <c r="AX404" s="115">
        <f t="shared" ca="1" si="22"/>
        <v>42844</v>
      </c>
    </row>
    <row r="405" spans="50:50" x14ac:dyDescent="0.2">
      <c r="AX405" s="115">
        <f t="shared" ca="1" si="22"/>
        <v>42845</v>
      </c>
    </row>
    <row r="406" spans="50:50" x14ac:dyDescent="0.2">
      <c r="AX406" s="115">
        <f t="shared" ca="1" si="22"/>
        <v>42846</v>
      </c>
    </row>
    <row r="407" spans="50:50" x14ac:dyDescent="0.2">
      <c r="AX407" s="115">
        <f t="shared" ca="1" si="22"/>
        <v>42847</v>
      </c>
    </row>
    <row r="408" spans="50:50" x14ac:dyDescent="0.2">
      <c r="AX408" s="115">
        <f t="shared" ca="1" si="22"/>
        <v>42848</v>
      </c>
    </row>
    <row r="409" spans="50:50" x14ac:dyDescent="0.2">
      <c r="AX409" s="115">
        <f t="shared" ca="1" si="22"/>
        <v>42849</v>
      </c>
    </row>
    <row r="410" spans="50:50" x14ac:dyDescent="0.2">
      <c r="AX410" s="115">
        <f t="shared" ca="1" si="22"/>
        <v>42850</v>
      </c>
    </row>
    <row r="411" spans="50:50" x14ac:dyDescent="0.2">
      <c r="AX411" s="115">
        <f t="shared" ca="1" si="22"/>
        <v>42851</v>
      </c>
    </row>
    <row r="412" spans="50:50" x14ac:dyDescent="0.2">
      <c r="AX412" s="115">
        <f t="shared" ca="1" si="22"/>
        <v>42852</v>
      </c>
    </row>
    <row r="413" spans="50:50" x14ac:dyDescent="0.2">
      <c r="AX413" s="115">
        <f t="shared" ca="1" si="22"/>
        <v>42853</v>
      </c>
    </row>
  </sheetData>
  <sheetProtection password="CC5D" sheet="1" objects="1" scenarios="1"/>
  <protectedRanges>
    <protectedRange sqref="C37 F73 C74:C75 O78 M35 R38 I37 F38:F39" name="Aralık4"/>
    <protectedRange sqref="E32 R32 F25:F27 V12 M25:M27" name="Aralık3"/>
    <protectedRange sqref="H6:H9 Y7 C12 C14 M14 S14 U6" name="Aralık1"/>
    <protectedRange sqref="F18:F19 N18:N20 G21 U21 V25:V26 S39 L39 W48:W52 I50:I52 U18:U19 Z36:Z37" name="Aralık2"/>
  </protectedRanges>
  <sortState ref="AU172:AU189">
    <sortCondition ref="AU90"/>
  </sortState>
  <mergeCells count="63">
    <mergeCell ref="V26:W26"/>
    <mergeCell ref="U19:V19"/>
    <mergeCell ref="W52:X52"/>
    <mergeCell ref="F48:J48"/>
    <mergeCell ref="N37:S37"/>
    <mergeCell ref="I51:J51"/>
    <mergeCell ref="W48:X48"/>
    <mergeCell ref="W49:X49"/>
    <mergeCell ref="I52:J52"/>
    <mergeCell ref="W50:X50"/>
    <mergeCell ref="W51:X51"/>
    <mergeCell ref="E32:I32"/>
    <mergeCell ref="R32:U32"/>
    <mergeCell ref="I50:J50"/>
    <mergeCell ref="I37:L37"/>
    <mergeCell ref="I38:K38"/>
    <mergeCell ref="N18:O18"/>
    <mergeCell ref="V12:Z12"/>
    <mergeCell ref="F18:G18"/>
    <mergeCell ref="U18:V18"/>
    <mergeCell ref="F27:I27"/>
    <mergeCell ref="M27:P27"/>
    <mergeCell ref="M26:P26"/>
    <mergeCell ref="M25:P25"/>
    <mergeCell ref="N20:O20"/>
    <mergeCell ref="G21:L21"/>
    <mergeCell ref="N19:O19"/>
    <mergeCell ref="V25:W25"/>
    <mergeCell ref="F25:I25"/>
    <mergeCell ref="F26:I26"/>
    <mergeCell ref="U21:V21"/>
    <mergeCell ref="F19:I19"/>
    <mergeCell ref="Z9:AA9"/>
    <mergeCell ref="C14:K14"/>
    <mergeCell ref="M14:Q14"/>
    <mergeCell ref="X9:Y9"/>
    <mergeCell ref="H9:I9"/>
    <mergeCell ref="O9:P9"/>
    <mergeCell ref="Q9:R9"/>
    <mergeCell ref="T9:U9"/>
    <mergeCell ref="V9:W9"/>
    <mergeCell ref="S14:Z14"/>
    <mergeCell ref="C12:F12"/>
    <mergeCell ref="H8:N8"/>
    <mergeCell ref="H6:R6"/>
    <mergeCell ref="U6:AA6"/>
    <mergeCell ref="H7:R7"/>
    <mergeCell ref="V8:W8"/>
    <mergeCell ref="X8:Y8"/>
    <mergeCell ref="Z8:AA8"/>
    <mergeCell ref="Y7:AA7"/>
    <mergeCell ref="O78:AA82"/>
    <mergeCell ref="C37:G37"/>
    <mergeCell ref="C45:O47"/>
    <mergeCell ref="R44:X44"/>
    <mergeCell ref="Q45:Y47"/>
    <mergeCell ref="D44:N44"/>
    <mergeCell ref="F73:AA73"/>
    <mergeCell ref="C74:AA74"/>
    <mergeCell ref="C75:AA75"/>
    <mergeCell ref="F38:G38"/>
    <mergeCell ref="R38:S38"/>
    <mergeCell ref="F39:G39"/>
  </mergeCells>
  <conditionalFormatting sqref="J32">
    <cfRule type="containsText" dxfId="1" priority="24" operator="containsText" text=" Lütfen VVVF pano için inverter seçimi yapınız.">
      <formula>NOT(ISERROR(SEARCH(" Lütfen VVVF pano için inverter seçimi yapınız.",J32)))</formula>
    </cfRule>
  </conditionalFormatting>
  <conditionalFormatting sqref="V26:W26">
    <cfRule type="expression" dxfId="0" priority="17">
      <formula>$R$26="VVVF for 3-Phase Door"</formula>
    </cfRule>
  </conditionalFormatting>
  <dataValidations xWindow="724" yWindow="409" count="34">
    <dataValidation type="list" allowBlank="1" showInputMessage="1" showErrorMessage="1" sqref="N37">
      <formula1>$AU$90:$AU$91</formula1>
    </dataValidation>
    <dataValidation type="whole" allowBlank="1" showInputMessage="1" showErrorMessage="1" errorTitle="No of Stops" error="No of stops can be between 2-24." sqref="F18">
      <formula1>2</formula1>
      <formula2>24</formula2>
    </dataValidation>
    <dataValidation type="list" allowBlank="1" showInputMessage="1" showErrorMessage="1" sqref="C12">
      <formula1>"SX-PLUS, SX-CLASSIC"</formula1>
    </dataValidation>
    <dataValidation allowBlank="1" showInputMessage="1" showErrorMessage="1" errorTitle="Hata " error="Bu Göstergeler Sadece Mik-el S-Hi/S katlarla ve kabinle seri haberleşmeli olarak kullanılabilir " sqref="D15:F15"/>
    <dataValidation type="date" allowBlank="1" showInputMessage="1" showErrorMessage="1" errorTitle="Geçerli Tarih" error="Please be sure, the date you input can not be earlier than today._x000a_Date format must be gg.mm.yyyy (for exmp: 23.07.2016)." sqref="W6:AA6">
      <formula1>#REF!</formula1>
      <formula2>44189</formula2>
    </dataValidation>
    <dataValidation type="list" allowBlank="1" showInputMessage="1" showErrorMessage="1" sqref="AA4">
      <formula1>"TR,EN"</formula1>
    </dataValidation>
    <dataValidation type="list" allowBlank="1" showInputMessage="1" showErrorMessage="1" errorTitle="Mik-el" sqref="W52:X52">
      <formula1>"350 cm,500 cm"</formula1>
    </dataValidation>
    <dataValidation type="list" allowBlank="1" showInputMessage="1" showErrorMessage="1" sqref="U19">
      <formula1>$AU$94:$AU$98</formula1>
    </dataValidation>
    <dataValidation type="list" errorStyle="information" allowBlank="1" showInputMessage="1" errorTitle="Mik-el" sqref="U21:V21">
      <formula1>$AU$116:$AU$119</formula1>
    </dataValidation>
    <dataValidation type="list" errorStyle="information" allowBlank="1" showInputMessage="1" errorTitle="Mik-el" sqref="M25:P25 F25:I25">
      <formula1>$AU$158:$AU$176</formula1>
    </dataValidation>
    <dataValidation type="list" allowBlank="1" showInputMessage="1" showErrorMessage="1" sqref="F39:G39">
      <formula1>$AU$282:$AU$287</formula1>
    </dataValidation>
    <dataValidation type="list" allowBlank="1" showInputMessage="1" showErrorMessage="1" sqref="E32:I32">
      <formula1>$AU$188:$AU$213</formula1>
    </dataValidation>
    <dataValidation type="list" allowBlank="1" showInputMessage="1" showErrorMessage="1" promptTitle="Encoder Boards:" prompt="Encoder interface for incremental encoders is on-board for MD-2012/STO inverters." sqref="R32:U32">
      <formula1>$AU$216:$AU$225</formula1>
    </dataValidation>
    <dataValidation type="list" allowBlank="1" showInputMessage="1" showErrorMessage="1" sqref="M14:Q14">
      <formula1>$AU$239:$AU$240</formula1>
    </dataValidation>
    <dataValidation type="list" allowBlank="1" showInputMessage="1" showErrorMessage="1" sqref="S14">
      <formula1>$AU$245:$AU$251</formula1>
    </dataValidation>
    <dataValidation type="list" allowBlank="1" showInputMessage="1" showErrorMessage="1" sqref="G21">
      <formula1>$AU$254:$AU$256</formula1>
    </dataValidation>
    <dataValidation type="list" errorStyle="information" allowBlank="1" showInputMessage="1" errorTitle="Mik-el" sqref="M27:P27">
      <formula1>$AU$259:$AU$262</formula1>
    </dataValidation>
    <dataValidation type="list" errorStyle="information" allowBlank="1" showInputMessage="1" errorTitle="Mik-el" sqref="F27:I27">
      <formula1>$AU$259:$AU$261</formula1>
    </dataValidation>
    <dataValidation type="list" allowBlank="1" showInputMessage="1" showErrorMessage="1" sqref="C37:G37">
      <formula1>$AU$265:$AU$268</formula1>
    </dataValidation>
    <dataValidation type="list" allowBlank="1" showInputMessage="1" showErrorMessage="1" errorTitle="Mik-el" error="If you want your control panel with custom size, please define it in the notes area below." sqref="I37:L37">
      <formula1>$AU$271:$AU$274</formula1>
    </dataValidation>
    <dataValidation type="list" allowBlank="1" showInputMessage="1" showErrorMessage="1" sqref="V12">
      <formula1>$AU$277:$AU$279</formula1>
    </dataValidation>
    <dataValidation type="date" allowBlank="1" showInputMessage="1" showErrorMessage="1" errorTitle="Geçerli Tarih" error="Please be sure, the date you input can not be earlier than today._x000a_Date format must be gg.mm.yyyy (for exmp: 23.07.2016)." sqref="V6">
      <formula1>AY88</formula1>
      <formula2>44189</formula2>
    </dataValidation>
    <dataValidation type="list" allowBlank="1" showInputMessage="1" showErrorMessage="1" errorTitle="HATA" error="Tüm panolarımızda Kabinle Seri haberleşmeli revizyon kutusu dahildir." sqref="M35">
      <formula1>$AU$87:$AU$88</formula1>
    </dataValidation>
    <dataValidation type="list" allowBlank="1" showInputMessage="1" showErrorMessage="1" errorTitle="Mik-el" sqref="V26:W26 Z36:Z37 I50:J52 W48:X51 L39">
      <formula1>$AU$87:$AU$88</formula1>
    </dataValidation>
    <dataValidation type="list" allowBlank="1" showInputMessage="1" showErrorMessage="1" sqref="S39">
      <formula1>$AU$87:$AU$88</formula1>
    </dataValidation>
    <dataValidation type="list" errorStyle="information" allowBlank="1" showInputMessage="1" showErrorMessage="1" errorTitle="Mik-el" sqref="F19:I19">
      <formula1>$AU$130:$AU$155</formula1>
    </dataValidation>
    <dataValidation type="list" allowBlank="1" showInputMessage="1" showErrorMessage="1" sqref="C14:K14">
      <formula1>$AU$235:$AU$236</formula1>
    </dataValidation>
    <dataValidation type="list" errorStyle="information" allowBlank="1" showInputMessage="1" showErrorMessage="1" error="Click OK button to confirm your value." sqref="F26:I26 M26:P26">
      <formula1>$AU$178:$AU$179</formula1>
    </dataValidation>
    <dataValidation type="list" errorStyle="information" allowBlank="1" showInputMessage="1" errorTitle="Mik-el" sqref="V25:W25">
      <formula1>$AU$126:$AU$128</formula1>
    </dataValidation>
    <dataValidation type="list" errorStyle="information" allowBlank="1" showInputMessage="1" errorTitle="Mik-el" sqref="R38:S38 F38:G38">
      <formula1>$AU$182:$AU$185</formula1>
    </dataValidation>
    <dataValidation type="date" allowBlank="1" showInputMessage="1" showErrorMessage="1" errorTitle="Geçerli Tarih" error="Please be sure, the date you input can not be earlier than today._x000a_Date format must be gg.mm.yyyy (for exmp: 23.07.2016)." sqref="U6">
      <formula1>AX300</formula1>
      <formula2>44189</formula2>
    </dataValidation>
    <dataValidation type="list" errorStyle="warning" allowBlank="1" showInputMessage="1" sqref="U18:V18">
      <formula1>$AU$103:$AU$113</formula1>
    </dataValidation>
    <dataValidation type="list" allowBlank="1" showInputMessage="1" showErrorMessage="1" errorTitle="Teslim Tarihi / Delivery Time" error="Lütfen listeden seçiniz._x000a_Please select from the list. " promptTitle="Teslim Tarihi / Delivery Time" prompt="Teslim tarihi uygunluğu bilgisi Mik-el tarafından verilecektir._x000a_Delivery time should be confirmed by MIK-EL." sqref="Y7:AA7">
      <formula1>$AX$302:$AX$413</formula1>
    </dataValidation>
    <dataValidation type="whole" allowBlank="1" showInputMessage="1" showErrorMessage="1" sqref="H9:I9">
      <formula1>1</formula1>
      <formula2>9999</formula2>
    </dataValidation>
  </dataValidations>
  <pageMargins left="0.68" right="0.34" top="0.52" bottom="0.31" header="0.3" footer="0.17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FormuTemizle.FormuTemizle" altText="">
                <anchor moveWithCells="1">
                  <from>
                    <xdr:col>29</xdr:col>
                    <xdr:colOff>390525</xdr:colOff>
                    <xdr:row>3</xdr:row>
                    <xdr:rowOff>19050</xdr:rowOff>
                  </from>
                  <to>
                    <xdr:col>31</xdr:col>
                    <xdr:colOff>390525</xdr:colOff>
                    <xdr:row>3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724" yWindow="409" count="2">
        <x14:dataValidation type="list" allowBlank="1" showInputMessage="1" showErrorMessage="1">
          <x14:formula1>
            <xm:f>'COP-LOP'!$B$6:$B$91</xm:f>
          </x14:formula1>
          <xm:sqref>R44:X44</xm:sqref>
        </x14:dataValidation>
        <x14:dataValidation type="list" allowBlank="1" showInputMessage="1" showErrorMessage="1">
          <x14:formula1>
            <xm:f>'COP-LOP'!$B$95:$B$129</xm:f>
          </x14:formula1>
          <xm:sqref>D44:N44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B2:K129"/>
  <sheetViews>
    <sheetView workbookViewId="0"/>
  </sheetViews>
  <sheetFormatPr defaultRowHeight="12.75" x14ac:dyDescent="0.2"/>
  <cols>
    <col min="1" max="1" width="2.28515625" customWidth="1"/>
    <col min="2" max="2" width="56.7109375" bestFit="1" customWidth="1"/>
    <col min="3" max="3" width="59" bestFit="1" customWidth="1"/>
    <col min="4" max="4" width="4.5703125" style="5" customWidth="1"/>
    <col min="5" max="5" width="4.28515625" style="5" customWidth="1"/>
    <col min="6" max="6" width="7.140625" style="5" customWidth="1"/>
    <col min="7" max="7" width="9.140625" style="5" customWidth="1"/>
    <col min="8" max="8" width="9.28515625" customWidth="1"/>
    <col min="9" max="11" width="9.140625" customWidth="1"/>
  </cols>
  <sheetData>
    <row r="2" spans="2:11" x14ac:dyDescent="0.2">
      <c r="D2" s="7"/>
    </row>
    <row r="3" spans="2:11" x14ac:dyDescent="0.2">
      <c r="D3" s="7"/>
    </row>
    <row r="6" spans="2:11" x14ac:dyDescent="0.2">
      <c r="B6" s="2" t="str">
        <f>IF(Form!$AA$4="TR",H6,IF(Form!$AA$4="EN",J6,"HATA!"))</f>
        <v>Mik-el Mivox Seri Haberleşmeli Kat Butonyerleri</v>
      </c>
      <c r="C6" s="1"/>
      <c r="D6" s="6"/>
      <c r="H6" t="s">
        <v>98</v>
      </c>
      <c r="J6" t="s">
        <v>571</v>
      </c>
    </row>
    <row r="7" spans="2:11" x14ac:dyDescent="0.2">
      <c r="B7" s="2" t="str">
        <f>IF(Form!$AA$4="TR",H7,IF(Form!$AA$4="EN",J7,"HATA!"))</f>
        <v>MV1072-MB</v>
      </c>
      <c r="C7" s="3" t="str">
        <f>IF(Form!$AA$4="TR",I7,IF(Form!$AA$4="EN",K7,"HATA!"))</f>
        <v>Tek Buton &amp; Simpleks &amp; 7-Seg Mavi / Multicolor &amp; Buzzer</v>
      </c>
      <c r="D7" s="8"/>
      <c r="H7" t="s">
        <v>99</v>
      </c>
      <c r="I7" t="s">
        <v>100</v>
      </c>
      <c r="J7" t="s">
        <v>99</v>
      </c>
      <c r="K7" t="s">
        <v>140</v>
      </c>
    </row>
    <row r="8" spans="2:11" x14ac:dyDescent="0.2">
      <c r="B8" s="2" t="str">
        <f>IF(Form!$AA$4="TR",H8,IF(Form!$AA$4="EN",J8,"HATA!"))</f>
        <v>MV2072-MB</v>
      </c>
      <c r="C8" s="3" t="str">
        <f>IF(Form!$AA$4="TR",I8,IF(Form!$AA$4="EN",K8,"HATA!"))</f>
        <v>Çift Buton &amp; Simpleks &amp; 7-Seg Mavi / Multicolor &amp; Buzzer</v>
      </c>
      <c r="D8" s="8"/>
      <c r="H8" t="s">
        <v>101</v>
      </c>
      <c r="I8" t="s">
        <v>102</v>
      </c>
      <c r="J8" t="s">
        <v>101</v>
      </c>
      <c r="K8" t="s">
        <v>143</v>
      </c>
    </row>
    <row r="9" spans="2:11" x14ac:dyDescent="0.2">
      <c r="B9" s="2" t="str">
        <f>IF(Form!$AA$4="TR",H9,IF(Form!$AA$4="EN",J9,"HATA!"))</f>
        <v>MV1012-R</v>
      </c>
      <c r="C9" s="3" t="str">
        <f>IF(Form!$AA$4="TR",I9,IF(Form!$AA$4="EN",K9,"HATA!"))</f>
        <v>Tek Buton &amp; Simpleks &amp; Dot-matris &amp; Kırmızı &amp; 160LED &amp; Buzzer</v>
      </c>
      <c r="D9" s="8"/>
      <c r="H9" t="s">
        <v>103</v>
      </c>
      <c r="I9" t="s">
        <v>104</v>
      </c>
      <c r="J9" t="s">
        <v>103</v>
      </c>
      <c r="K9" t="s">
        <v>147</v>
      </c>
    </row>
    <row r="10" spans="2:11" x14ac:dyDescent="0.2">
      <c r="B10" s="2" t="str">
        <f>IF(Form!$AA$4="TR",H10,IF(Form!$AA$4="EN",J10,"HATA!"))</f>
        <v>MV2012-R</v>
      </c>
      <c r="C10" s="3" t="str">
        <f>IF(Form!$AA$4="TR",I10,IF(Form!$AA$4="EN",K10,"HATA!"))</f>
        <v>Çift Buton &amp; Simpleks &amp; Dot-matris &amp; Kırmızı &amp;  160LED &amp; Buzzer</v>
      </c>
      <c r="D10" s="8"/>
      <c r="H10" t="s">
        <v>105</v>
      </c>
      <c r="I10" t="s">
        <v>106</v>
      </c>
      <c r="J10" t="s">
        <v>105</v>
      </c>
      <c r="K10" t="s">
        <v>148</v>
      </c>
    </row>
    <row r="11" spans="2:11" x14ac:dyDescent="0.2">
      <c r="B11" s="2" t="str">
        <f>IF(Form!$AA$4="TR",H11,IF(Form!$AA$4="EN",J11,"HATA!"))</f>
        <v>MV1082-MB</v>
      </c>
      <c r="C11" s="3" t="str">
        <f>IF(Form!$AA$4="TR",I11,IF(Form!$AA$4="EN",K11,"HATA!"))</f>
        <v>Tek Buton &amp; Dubleks &amp; 7-Seg Mavi / Multicolor &amp; Buzzer</v>
      </c>
      <c r="D11" s="8"/>
      <c r="H11" t="s">
        <v>107</v>
      </c>
      <c r="I11" t="s">
        <v>108</v>
      </c>
      <c r="J11" t="s">
        <v>107</v>
      </c>
      <c r="K11" t="s">
        <v>141</v>
      </c>
    </row>
    <row r="12" spans="2:11" x14ac:dyDescent="0.2">
      <c r="B12" s="2" t="str">
        <f>IF(Form!$AA$4="TR",H12,IF(Form!$AA$4="EN",J12,"HATA!"))</f>
        <v>MV2082-MB</v>
      </c>
      <c r="C12" s="3" t="str">
        <f>IF(Form!$AA$4="TR",I12,IF(Form!$AA$4="EN",K12,"HATA!"))</f>
        <v>Çift Buton &amp; Dubleks &amp; 7-Seg Mavi / Multicolor &amp; Buzzer</v>
      </c>
      <c r="D12" s="8"/>
      <c r="H12" t="s">
        <v>109</v>
      </c>
      <c r="I12" t="s">
        <v>110</v>
      </c>
      <c r="J12" t="s">
        <v>109</v>
      </c>
      <c r="K12" t="s">
        <v>144</v>
      </c>
    </row>
    <row r="13" spans="2:11" x14ac:dyDescent="0.2">
      <c r="B13" s="2" t="str">
        <f>IF(Form!$AA$4="TR",H13,IF(Form!$AA$4="EN",J13,"HATA!"))</f>
        <v>MV1022-R</v>
      </c>
      <c r="C13" s="3" t="str">
        <f>IF(Form!$AA$4="TR",I13,IF(Form!$AA$4="EN",K13,"HATA!"))</f>
        <v>Tek Buton &amp; Dubleks &amp; Dot-matris &amp; Kırmızı &amp; 2x160LED &amp; Buzzer</v>
      </c>
      <c r="D13" s="8"/>
      <c r="H13" t="s">
        <v>111</v>
      </c>
      <c r="I13" t="s">
        <v>112</v>
      </c>
      <c r="J13" t="s">
        <v>111</v>
      </c>
      <c r="K13" t="s">
        <v>149</v>
      </c>
    </row>
    <row r="14" spans="2:11" x14ac:dyDescent="0.2">
      <c r="B14" s="2" t="str">
        <f>IF(Form!$AA$4="TR",H14,IF(Form!$AA$4="EN",J14,"HATA!"))</f>
        <v>MV2022-R</v>
      </c>
      <c r="C14" s="3" t="str">
        <f>IF(Form!$AA$4="TR",I14,IF(Form!$AA$4="EN",K14,"HATA!"))</f>
        <v>Çift Buton &amp; Dubleks &amp; Dot-matris &amp; Kırmızı &amp;  2x160LED &amp; Buzzer</v>
      </c>
      <c r="D14" s="8"/>
      <c r="H14" t="s">
        <v>113</v>
      </c>
      <c r="I14" t="s">
        <v>114</v>
      </c>
      <c r="J14" t="s">
        <v>113</v>
      </c>
      <c r="K14" t="s">
        <v>150</v>
      </c>
    </row>
    <row r="15" spans="2:11" x14ac:dyDescent="0.2">
      <c r="B15" s="2" t="str">
        <f>IF(Form!$AA$4="TR",H15,IF(Form!$AA$4="EN",J15,"HATA!"))</f>
        <v>Mik-el &amp; Ametal Seri Haberleşmeli Kat Butonyerleri</v>
      </c>
      <c r="C15" s="1"/>
      <c r="H15" t="s">
        <v>115</v>
      </c>
      <c r="J15" t="s">
        <v>570</v>
      </c>
    </row>
    <row r="16" spans="2:11" x14ac:dyDescent="0.2">
      <c r="B16" s="2" t="str">
        <f>IF(Form!$AA$4="TR",H16,IF(Form!$AA$4="EN",J16,"HATA!"))</f>
        <v>SMSC 502 SL 14</v>
      </c>
      <c r="C16" s="3" t="str">
        <f>IF(Form!$AA$4="TR",I16,IF(Form!$AA$4="EN",K16,"HATA!"))</f>
        <v>Tek Buton &amp; Simpleks &amp; 7-Seg Amber / Multicolor &amp; Buzzer</v>
      </c>
      <c r="D16" s="8"/>
      <c r="H16" t="s">
        <v>116</v>
      </c>
      <c r="I16" t="s">
        <v>117</v>
      </c>
      <c r="J16" t="s">
        <v>116</v>
      </c>
      <c r="K16" t="s">
        <v>139</v>
      </c>
    </row>
    <row r="17" spans="2:11" x14ac:dyDescent="0.2">
      <c r="B17" s="2" t="str">
        <f>IF(Form!$AA$4="TR",H17,IF(Form!$AA$4="EN",J17,"HATA!"))</f>
        <v>IP600M 502 SL 14</v>
      </c>
      <c r="C17" s="3" t="str">
        <f>IF(Form!$AA$4="TR",I17,IF(Form!$AA$4="EN",K17,"HATA!"))</f>
        <v>Tek Buton &amp; Simpleks &amp; 7-Seg Amber / Multicolor &amp; Buzzer</v>
      </c>
      <c r="D17" s="8"/>
      <c r="H17" t="s">
        <v>118</v>
      </c>
      <c r="I17" t="s">
        <v>117</v>
      </c>
      <c r="J17" t="s">
        <v>118</v>
      </c>
      <c r="K17" t="s">
        <v>139</v>
      </c>
    </row>
    <row r="18" spans="2:11" x14ac:dyDescent="0.2">
      <c r="B18" s="2" t="str">
        <f>IF(Form!$AA$4="TR",H18,IF(Form!$AA$4="EN",J18,"HATA!"))</f>
        <v>MARS 502 SL 14</v>
      </c>
      <c r="C18" s="3" t="str">
        <f>IF(Form!$AA$4="TR",I18,IF(Form!$AA$4="EN",K18,"HATA!"))</f>
        <v>Tek Buton &amp; Simpleks &amp; 7-Seg Amber / Multicolor &amp; Buzzer</v>
      </c>
      <c r="D18" s="8"/>
      <c r="H18" t="s">
        <v>119</v>
      </c>
      <c r="I18" t="s">
        <v>117</v>
      </c>
      <c r="J18" t="s">
        <v>119</v>
      </c>
      <c r="K18" t="s">
        <v>139</v>
      </c>
    </row>
    <row r="19" spans="2:11" x14ac:dyDescent="0.2">
      <c r="B19" s="2" t="str">
        <f>IF(Form!$AA$4="TR",H19,IF(Form!$AA$4="EN",J19,"HATA!"))</f>
        <v>MARS 602 SL 14</v>
      </c>
      <c r="C19" s="3" t="str">
        <f>IF(Form!$AA$4="TR",I19,IF(Form!$AA$4="EN",K19,"HATA!"))</f>
        <v>Çift Buton &amp; Simpleks &amp; 7-Seg Amber / Multicolor &amp; Buzzer</v>
      </c>
      <c r="D19" s="8"/>
      <c r="H19" t="s">
        <v>120</v>
      </c>
      <c r="I19" t="s">
        <v>121</v>
      </c>
      <c r="J19" t="s">
        <v>120</v>
      </c>
      <c r="K19" t="s">
        <v>145</v>
      </c>
    </row>
    <row r="20" spans="2:11" x14ac:dyDescent="0.2">
      <c r="B20" s="2" t="str">
        <f>IF(Form!$AA$4="TR",H20,IF(Form!$AA$4="EN",J20,"HATA!"))</f>
        <v>P90 502 SL 14</v>
      </c>
      <c r="C20" s="3" t="str">
        <f>IF(Form!$AA$4="TR",I20,IF(Form!$AA$4="EN",K20,"HATA!"))</f>
        <v>Tek Buton &amp; Simpleks &amp; 7-Seg Amber / Multicolor &amp; Buzzer</v>
      </c>
      <c r="D20" s="8"/>
      <c r="H20" t="s">
        <v>122</v>
      </c>
      <c r="I20" t="s">
        <v>117</v>
      </c>
      <c r="J20" t="s">
        <v>122</v>
      </c>
      <c r="K20" t="s">
        <v>139</v>
      </c>
    </row>
    <row r="21" spans="2:11" x14ac:dyDescent="0.2">
      <c r="B21" s="2" t="str">
        <f>IF(Form!$AA$4="TR",H21,IF(Form!$AA$4="EN",J21,"HATA!"))</f>
        <v>P150 703A SL 14</v>
      </c>
      <c r="C21" s="3" t="str">
        <f>IF(Form!$AA$4="TR",I21,IF(Form!$AA$4="EN",K21,"HATA!"))</f>
        <v>Tek Buton &amp; Dubleks &amp; 7-Seg Amber / Multicolor &amp; Buzzer</v>
      </c>
      <c r="D21" s="8"/>
      <c r="H21" t="s">
        <v>123</v>
      </c>
      <c r="I21" t="s">
        <v>124</v>
      </c>
      <c r="J21" t="s">
        <v>123</v>
      </c>
      <c r="K21" t="s">
        <v>142</v>
      </c>
    </row>
    <row r="22" spans="2:11" x14ac:dyDescent="0.2">
      <c r="B22" s="2" t="str">
        <f>IF(Form!$AA$4="TR",H22,IF(Form!$AA$4="EN",J22,"HATA!"))</f>
        <v>P150 703 SL 14</v>
      </c>
      <c r="C22" s="3" t="str">
        <f>IF(Form!$AA$4="TR",I22,IF(Form!$AA$4="EN",K22,"HATA!"))</f>
        <v>Çift Buton &amp; Dubleks &amp; 7-Seg Amber / Multicolor &amp; Buzzer</v>
      </c>
      <c r="D22" s="8"/>
      <c r="H22" t="s">
        <v>125</v>
      </c>
      <c r="I22" t="s">
        <v>126</v>
      </c>
      <c r="J22" t="s">
        <v>125</v>
      </c>
      <c r="K22" t="s">
        <v>146</v>
      </c>
    </row>
    <row r="23" spans="2:11" x14ac:dyDescent="0.2">
      <c r="B23" s="2" t="str">
        <f>IF(Form!$AA$4="TR",H23,IF(Form!$AA$4="EN",J23,"HATA!"))</f>
        <v>SMSC 502 SL 160</v>
      </c>
      <c r="C23" s="3" t="str">
        <f>IF(Form!$AA$4="TR",I23,IF(Form!$AA$4="EN",K23,"HATA!"))</f>
        <v>Tek Buton &amp; Simpleks &amp; Dot-matris Kırmızı &amp; Buzzer</v>
      </c>
      <c r="D23" s="8"/>
      <c r="H23" t="s">
        <v>127</v>
      </c>
      <c r="I23" t="s">
        <v>128</v>
      </c>
      <c r="J23" t="s">
        <v>127</v>
      </c>
      <c r="K23" t="s">
        <v>151</v>
      </c>
    </row>
    <row r="24" spans="2:11" x14ac:dyDescent="0.2">
      <c r="B24" s="2" t="str">
        <f>IF(Form!$AA$4="TR",H24,IF(Form!$AA$4="EN",J24,"HATA!"))</f>
        <v>IP600M 502 SL 160</v>
      </c>
      <c r="C24" s="3" t="str">
        <f>IF(Form!$AA$4="TR",I24,IF(Form!$AA$4="EN",K24,"HATA!"))</f>
        <v>Tek Buton &amp; Simpleks &amp; Dot-matris Kırmızı &amp; Buzzer</v>
      </c>
      <c r="D24" s="8"/>
      <c r="H24" t="s">
        <v>129</v>
      </c>
      <c r="I24" t="s">
        <v>128</v>
      </c>
      <c r="J24" t="s">
        <v>129</v>
      </c>
      <c r="K24" t="s">
        <v>151</v>
      </c>
    </row>
    <row r="25" spans="2:11" x14ac:dyDescent="0.2">
      <c r="B25" s="2" t="str">
        <f>IF(Form!$AA$4="TR",H25,IF(Form!$AA$4="EN",J25,"HATA!"))</f>
        <v>MARS 502 SL 160</v>
      </c>
      <c r="C25" s="3" t="str">
        <f>IF(Form!$AA$4="TR",I25,IF(Form!$AA$4="EN",K25,"HATA!"))</f>
        <v>Tek Buton &amp; Simpleks &amp; Dot-matris Kırmızı &amp; Buzzer</v>
      </c>
      <c r="D25" s="8"/>
      <c r="H25" t="s">
        <v>130</v>
      </c>
      <c r="I25" t="s">
        <v>128</v>
      </c>
      <c r="J25" t="s">
        <v>130</v>
      </c>
      <c r="K25" t="s">
        <v>151</v>
      </c>
    </row>
    <row r="26" spans="2:11" x14ac:dyDescent="0.2">
      <c r="B26" s="2" t="str">
        <f>IF(Form!$AA$4="TR",H26,IF(Form!$AA$4="EN",J26,"HATA!"))</f>
        <v>MARS 602 SL 160</v>
      </c>
      <c r="C26" s="3" t="str">
        <f>IF(Form!$AA$4="TR",I26,IF(Form!$AA$4="EN",K26,"HATA!"))</f>
        <v>Çift Buton &amp; Simpleks &amp; Dot-matris Kırmızı &amp; Buzzer</v>
      </c>
      <c r="D26" s="8"/>
      <c r="H26" t="s">
        <v>131</v>
      </c>
      <c r="I26" t="s">
        <v>132</v>
      </c>
      <c r="J26" t="s">
        <v>131</v>
      </c>
      <c r="K26" t="s">
        <v>152</v>
      </c>
    </row>
    <row r="27" spans="2:11" x14ac:dyDescent="0.2">
      <c r="B27" s="2" t="str">
        <f>IF(Form!$AA$4="TR",H27,IF(Form!$AA$4="EN",J27,"HATA!"))</f>
        <v>P90 502 SL 160</v>
      </c>
      <c r="C27" s="3" t="str">
        <f>IF(Form!$AA$4="TR",I27,IF(Form!$AA$4="EN",K27,"HATA!"))</f>
        <v>Tek Buton &amp; Simpleks &amp; Dot-matris Kırmızı &amp; Buzzer</v>
      </c>
      <c r="D27" s="8"/>
      <c r="H27" t="s">
        <v>133</v>
      </c>
      <c r="I27" t="s">
        <v>128</v>
      </c>
      <c r="J27" t="s">
        <v>133</v>
      </c>
      <c r="K27" t="s">
        <v>151</v>
      </c>
    </row>
    <row r="28" spans="2:11" x14ac:dyDescent="0.2">
      <c r="B28" s="2" t="str">
        <f>IF(Form!$AA$4="TR",H28,IF(Form!$AA$4="EN",J28,"HATA!"))</f>
        <v>P150 703A SL 160</v>
      </c>
      <c r="C28" s="3" t="str">
        <f>IF(Form!$AA$4="TR",I28,IF(Form!$AA$4="EN",K28,"HATA!"))</f>
        <v>Tek Buton &amp; Dubleks &amp; Dot-matris Kırmızı &amp; Buzzer</v>
      </c>
      <c r="D28" s="8"/>
      <c r="H28" t="s">
        <v>134</v>
      </c>
      <c r="I28" t="s">
        <v>135</v>
      </c>
      <c r="J28" t="s">
        <v>134</v>
      </c>
      <c r="K28" t="s">
        <v>153</v>
      </c>
    </row>
    <row r="29" spans="2:11" x14ac:dyDescent="0.2">
      <c r="B29" s="2" t="str">
        <f>IF(Form!$AA$4="TR",H29,IF(Form!$AA$4="EN",J29,"HATA!"))</f>
        <v>P150 703 SL 160</v>
      </c>
      <c r="C29" s="3" t="str">
        <f>IF(Form!$AA$4="TR",I29,IF(Form!$AA$4="EN",K29,"HATA!"))</f>
        <v>Çift Buton &amp; Dubleks &amp; Dot-matris Kırmızı &amp; Buzzer</v>
      </c>
      <c r="D29" s="8"/>
      <c r="H29" t="s">
        <v>136</v>
      </c>
      <c r="I29" t="s">
        <v>137</v>
      </c>
      <c r="J29" t="s">
        <v>136</v>
      </c>
      <c r="K29" t="s">
        <v>154</v>
      </c>
    </row>
    <row r="30" spans="2:11" x14ac:dyDescent="0.2">
      <c r="B30" s="2" t="str">
        <f>IF(Form!$AA$4="TR",H30,IF(Form!$AA$4="EN",J30,"HATA!"))</f>
        <v>Mik-el &amp; But-San Seri Haberleşmeli Kat Butonyerleri</v>
      </c>
      <c r="C30" s="1"/>
      <c r="H30" t="s">
        <v>138</v>
      </c>
      <c r="J30" t="s">
        <v>569</v>
      </c>
    </row>
    <row r="31" spans="2:11" x14ac:dyDescent="0.2">
      <c r="B31" s="2" t="str">
        <f>IF(Form!$AA$4="TR",H31,IF(Form!$AA$4="EN",J31,"HATA!"))</f>
        <v>SL205.SL.14 Q5MENS/LENS</v>
      </c>
      <c r="C31" s="3" t="str">
        <f>IF(Form!$AA$4="TR",I31,IF(Form!$AA$4="EN",K31,"HATA!"))</f>
        <v>Tek Buton &amp; Simpleks &amp; 7-Seg Amber / Multicolor &amp; Buzzer</v>
      </c>
      <c r="D31" s="8"/>
      <c r="H31" t="s">
        <v>256</v>
      </c>
      <c r="I31" t="s">
        <v>117</v>
      </c>
      <c r="J31" t="s">
        <v>256</v>
      </c>
      <c r="K31" t="s">
        <v>139</v>
      </c>
    </row>
    <row r="32" spans="2:11" x14ac:dyDescent="0.2">
      <c r="B32" s="2" t="str">
        <f>IF(Form!$AA$4="TR",H32,IF(Form!$AA$4="EN",J32,"HATA!"))</f>
        <v>SL220.SL.14 Q5MENS/LENS</v>
      </c>
      <c r="C32" s="3" t="str">
        <f>IF(Form!$AA$4="TR",I32,IF(Form!$AA$4="EN",K32,"HATA!"))</f>
        <v>Çift Buton &amp; Simpleks &amp; 7-Seg Amber / Multicolor &amp; Buzzer</v>
      </c>
      <c r="D32" s="8"/>
      <c r="H32" t="s">
        <v>257</v>
      </c>
      <c r="I32" t="s">
        <v>121</v>
      </c>
      <c r="J32" t="s">
        <v>257</v>
      </c>
      <c r="K32" t="s">
        <v>145</v>
      </c>
    </row>
    <row r="33" spans="2:11" x14ac:dyDescent="0.2">
      <c r="B33" s="2" t="str">
        <f>IF(Form!$AA$4="TR",H33,IF(Form!$AA$4="EN",J33,"HATA!"))</f>
        <v>FLX205.SL.14 Q5MENS/LENS</v>
      </c>
      <c r="C33" s="3" t="str">
        <f>IF(Form!$AA$4="TR",I33,IF(Form!$AA$4="EN",K33,"HATA!"))</f>
        <v>Tek Buton &amp; Simpleks &amp; 7-Seg Amber / Multicolor &amp; Buzzer</v>
      </c>
      <c r="D33" s="8"/>
      <c r="H33" t="s">
        <v>258</v>
      </c>
      <c r="I33" t="s">
        <v>117</v>
      </c>
      <c r="J33" t="s">
        <v>258</v>
      </c>
      <c r="K33" t="s">
        <v>139</v>
      </c>
    </row>
    <row r="34" spans="2:11" x14ac:dyDescent="0.2">
      <c r="B34" s="2" t="str">
        <f>IF(Form!$AA$4="TR",H34,IF(Form!$AA$4="EN",J34,"HATA!"))</f>
        <v>FLX220.SL.14 Q5MENS/LENS</v>
      </c>
      <c r="C34" s="3" t="str">
        <f>IF(Form!$AA$4="TR",I34,IF(Form!$AA$4="EN",K34,"HATA!"))</f>
        <v>Çift Buton &amp; Simpleks &amp; 7-Seg Amber / Multicolor &amp; Buzzer</v>
      </c>
      <c r="D34" s="8"/>
      <c r="H34" t="s">
        <v>259</v>
      </c>
      <c r="I34" t="s">
        <v>121</v>
      </c>
      <c r="J34" t="s">
        <v>259</v>
      </c>
      <c r="K34" t="s">
        <v>145</v>
      </c>
    </row>
    <row r="35" spans="2:11" x14ac:dyDescent="0.2">
      <c r="B35" s="2" t="str">
        <f>IF(Form!$AA$4="TR",H35,IF(Form!$AA$4="EN",J35,"HATA!"))</f>
        <v>FLX505.SL.14 Q5MENS/LENS</v>
      </c>
      <c r="C35" s="3" t="str">
        <f>IF(Form!$AA$4="TR",I35,IF(Form!$AA$4="EN",K35,"HATA!"))</f>
        <v>Tek Buton &amp; Simpleks &amp; 7-Seg Amber / Multicolor &amp; Buzzer</v>
      </c>
      <c r="D35" s="8"/>
      <c r="H35" t="s">
        <v>260</v>
      </c>
      <c r="I35" t="s">
        <v>117</v>
      </c>
      <c r="J35" t="s">
        <v>260</v>
      </c>
      <c r="K35" t="s">
        <v>139</v>
      </c>
    </row>
    <row r="36" spans="2:11" x14ac:dyDescent="0.2">
      <c r="B36" s="2" t="str">
        <f>IF(Form!$AA$4="TR",H36,IF(Form!$AA$4="EN",J36,"HATA!"))</f>
        <v>FLX510.SL.14 Q5MENS/LENS</v>
      </c>
      <c r="C36" s="3" t="str">
        <f>IF(Form!$AA$4="TR",I36,IF(Form!$AA$4="EN",K36,"HATA!"))</f>
        <v>Çift Buton &amp; Simpleks &amp; 7-Seg Amber / Multicolor &amp; Buzzer</v>
      </c>
      <c r="D36" s="8"/>
      <c r="H36" t="s">
        <v>261</v>
      </c>
      <c r="I36" t="s">
        <v>121</v>
      </c>
      <c r="J36" t="s">
        <v>261</v>
      </c>
      <c r="K36" t="s">
        <v>145</v>
      </c>
    </row>
    <row r="37" spans="2:11" x14ac:dyDescent="0.2">
      <c r="B37" s="2" t="str">
        <f>IF(Form!$AA$4="TR",H37,IF(Form!$AA$4="EN",J37,"HATA!"))</f>
        <v>205.SL.14 Q5MENS/LENS</v>
      </c>
      <c r="C37" s="3" t="str">
        <f>IF(Form!$AA$4="TR",I37,IF(Form!$AA$4="EN",K37,"HATA!"))</f>
        <v>Tek Buton &amp; Simpleks &amp; 7-Seg Amber / Multicolor &amp; Buzzer</v>
      </c>
      <c r="D37" s="8"/>
      <c r="H37" t="s">
        <v>262</v>
      </c>
      <c r="I37" t="s">
        <v>117</v>
      </c>
      <c r="J37" t="s">
        <v>262</v>
      </c>
      <c r="K37" t="s">
        <v>139</v>
      </c>
    </row>
    <row r="38" spans="2:11" x14ac:dyDescent="0.2">
      <c r="B38" s="2" t="str">
        <f>IF(Form!$AA$4="TR",H38,IF(Form!$AA$4="EN",J38,"HATA!"))</f>
        <v>220.SL.14 Q5MENS/LENS</v>
      </c>
      <c r="C38" s="3" t="str">
        <f>IF(Form!$AA$4="TR",I38,IF(Form!$AA$4="EN",K38,"HATA!"))</f>
        <v>Çift Buton &amp; Simpleks &amp; 7-Seg Amber / Multicolor &amp; Buzzer</v>
      </c>
      <c r="D38" s="8"/>
      <c r="H38" t="s">
        <v>263</v>
      </c>
      <c r="I38" t="s">
        <v>121</v>
      </c>
      <c r="J38" t="s">
        <v>263</v>
      </c>
      <c r="K38" t="s">
        <v>145</v>
      </c>
    </row>
    <row r="39" spans="2:11" x14ac:dyDescent="0.2">
      <c r="B39" s="2" t="str">
        <f>IF(Form!$AA$4="TR",H39,IF(Form!$AA$4="EN",J39,"HATA!"))</f>
        <v>505.SL.14 Q5MENS/LENS</v>
      </c>
      <c r="C39" s="3" t="str">
        <f>IF(Form!$AA$4="TR",I39,IF(Form!$AA$4="EN",K39,"HATA!"))</f>
        <v>Tek Buton &amp; Dubleks &amp; 7-Seg Amber / Multicolor &amp; Buzzer</v>
      </c>
      <c r="D39" s="8"/>
      <c r="H39" t="s">
        <v>264</v>
      </c>
      <c r="I39" t="s">
        <v>124</v>
      </c>
      <c r="J39" t="s">
        <v>264</v>
      </c>
      <c r="K39" t="s">
        <v>142</v>
      </c>
    </row>
    <row r="40" spans="2:11" x14ac:dyDescent="0.2">
      <c r="B40" s="2" t="str">
        <f>IF(Form!$AA$4="TR",H40,IF(Form!$AA$4="EN",J40,"HATA!"))</f>
        <v>510.SL.14 Q5MENS/LENS</v>
      </c>
      <c r="C40" s="3" t="str">
        <f>IF(Form!$AA$4="TR",I40,IF(Form!$AA$4="EN",K40,"HATA!"))</f>
        <v>Çift Buton &amp; Dubleks &amp; 7-Seg Amber / Multicolor &amp; Buzzer</v>
      </c>
      <c r="D40" s="8"/>
      <c r="H40" t="s">
        <v>265</v>
      </c>
      <c r="I40" t="s">
        <v>126</v>
      </c>
      <c r="J40" t="s">
        <v>265</v>
      </c>
      <c r="K40" t="s">
        <v>146</v>
      </c>
    </row>
    <row r="41" spans="2:11" x14ac:dyDescent="0.2">
      <c r="B41" s="2" t="str">
        <f>IF(Form!$AA$4="TR",H41,IF(Form!$AA$4="EN",J41,"HATA!"))</f>
        <v>SL205.SL.160 Q5MENS/LENS</v>
      </c>
      <c r="C41" s="3" t="str">
        <f>IF(Form!$AA$4="TR",I41,IF(Form!$AA$4="EN",K41,"HATA!"))</f>
        <v>Tek Buton &amp; Simpleks &amp; Dot-matris Kırmızı &amp; Buzzer</v>
      </c>
      <c r="D41" s="8"/>
      <c r="H41" t="s">
        <v>266</v>
      </c>
      <c r="I41" t="s">
        <v>128</v>
      </c>
      <c r="J41" t="s">
        <v>266</v>
      </c>
      <c r="K41" t="s">
        <v>151</v>
      </c>
    </row>
    <row r="42" spans="2:11" x14ac:dyDescent="0.2">
      <c r="B42" s="2" t="str">
        <f>IF(Form!$AA$4="TR",H42,IF(Form!$AA$4="EN",J42,"HATA!"))</f>
        <v>SL220.SL.160 Q5MENS/LENS</v>
      </c>
      <c r="C42" s="3" t="str">
        <f>IF(Form!$AA$4="TR",I42,IF(Form!$AA$4="EN",K42,"HATA!"))</f>
        <v>Çift Buton &amp; Simpleks &amp; Dot-matris Kırmızı &amp; Buzzer</v>
      </c>
      <c r="D42" s="8"/>
      <c r="H42" t="s">
        <v>267</v>
      </c>
      <c r="I42" t="s">
        <v>132</v>
      </c>
      <c r="J42" t="s">
        <v>267</v>
      </c>
      <c r="K42" t="s">
        <v>152</v>
      </c>
    </row>
    <row r="43" spans="2:11" x14ac:dyDescent="0.2">
      <c r="B43" s="2" t="str">
        <f>IF(Form!$AA$4="TR",H43,IF(Form!$AA$4="EN",J43,"HATA!"))</f>
        <v>FLX205.SL.160 Q5MENS/LENS</v>
      </c>
      <c r="C43" s="3" t="str">
        <f>IF(Form!$AA$4="TR",I43,IF(Form!$AA$4="EN",K43,"HATA!"))</f>
        <v>Tek Buton &amp; Simpleks &amp; Dot-matris Kırmızı &amp; Buzzer</v>
      </c>
      <c r="D43" s="8"/>
      <c r="H43" t="s">
        <v>268</v>
      </c>
      <c r="I43" t="s">
        <v>128</v>
      </c>
      <c r="J43" t="s">
        <v>268</v>
      </c>
      <c r="K43" t="s">
        <v>151</v>
      </c>
    </row>
    <row r="44" spans="2:11" x14ac:dyDescent="0.2">
      <c r="B44" s="2" t="str">
        <f>IF(Form!$AA$4="TR",H44,IF(Form!$AA$4="EN",J44,"HATA!"))</f>
        <v>FLX220.SL.160 Q5MENS/LENS</v>
      </c>
      <c r="C44" s="3" t="str">
        <f>IF(Form!$AA$4="TR",I44,IF(Form!$AA$4="EN",K44,"HATA!"))</f>
        <v>Çift Buton &amp; Simpleks &amp; Dot-matris Kırmızı &amp; Buzzer</v>
      </c>
      <c r="D44" s="8"/>
      <c r="H44" t="s">
        <v>269</v>
      </c>
      <c r="I44" t="s">
        <v>132</v>
      </c>
      <c r="J44" t="s">
        <v>269</v>
      </c>
      <c r="K44" t="s">
        <v>152</v>
      </c>
    </row>
    <row r="45" spans="2:11" x14ac:dyDescent="0.2">
      <c r="B45" s="2" t="str">
        <f>IF(Form!$AA$4="TR",H45,IF(Form!$AA$4="EN",J45,"HATA!"))</f>
        <v>FLX505.SL.160 Q5MENS/LENS</v>
      </c>
      <c r="C45" s="3" t="str">
        <f>IF(Form!$AA$4="TR",I45,IF(Form!$AA$4="EN",K45,"HATA!"))</f>
        <v>Tek Buton &amp; Simpleks &amp; Dot-matris Kırmızı &amp; Buzzer</v>
      </c>
      <c r="D45" s="8"/>
      <c r="H45" t="s">
        <v>270</v>
      </c>
      <c r="I45" t="s">
        <v>128</v>
      </c>
      <c r="J45" t="s">
        <v>270</v>
      </c>
      <c r="K45" t="s">
        <v>151</v>
      </c>
    </row>
    <row r="46" spans="2:11" x14ac:dyDescent="0.2">
      <c r="B46" s="2" t="str">
        <f>IF(Form!$AA$4="TR",H46,IF(Form!$AA$4="EN",J46,"HATA!"))</f>
        <v>FLX510.SL.160 Q5MENS/LENS</v>
      </c>
      <c r="C46" s="3" t="str">
        <f>IF(Form!$AA$4="TR",I46,IF(Form!$AA$4="EN",K46,"HATA!"))</f>
        <v>Çift Buton &amp; Simpleks &amp; Dot-matris Kırmızı &amp; Buzzer</v>
      </c>
      <c r="D46" s="8"/>
      <c r="H46" t="s">
        <v>271</v>
      </c>
      <c r="I46" t="s">
        <v>132</v>
      </c>
      <c r="J46" t="s">
        <v>271</v>
      </c>
      <c r="K46" t="s">
        <v>152</v>
      </c>
    </row>
    <row r="47" spans="2:11" x14ac:dyDescent="0.2">
      <c r="B47" s="2" t="str">
        <f>IF(Form!$AA$4="TR",H47,IF(Form!$AA$4="EN",J47,"HATA!"))</f>
        <v>205.SL.160 Q5MENS/LENS</v>
      </c>
      <c r="C47" s="3" t="str">
        <f>IF(Form!$AA$4="TR",I47,IF(Form!$AA$4="EN",K47,"HATA!"))</f>
        <v>Tek Buton &amp; Simpleks &amp; Dot-matris Kırmızı &amp; Buzzer</v>
      </c>
      <c r="D47" s="8"/>
      <c r="H47" t="s">
        <v>272</v>
      </c>
      <c r="I47" t="s">
        <v>128</v>
      </c>
      <c r="J47" t="s">
        <v>272</v>
      </c>
      <c r="K47" t="s">
        <v>151</v>
      </c>
    </row>
    <row r="48" spans="2:11" x14ac:dyDescent="0.2">
      <c r="B48" s="2" t="str">
        <f>IF(Form!$AA$4="TR",H48,IF(Form!$AA$4="EN",J48,"HATA!"))</f>
        <v>220.SL.160 Q5MENS/LENS</v>
      </c>
      <c r="C48" s="3" t="str">
        <f>IF(Form!$AA$4="TR",I48,IF(Form!$AA$4="EN",K48,"HATA!"))</f>
        <v>Çift Buton &amp; Simpleks &amp; Dot-matris Kırmızı &amp; Buzzer</v>
      </c>
      <c r="D48" s="8"/>
      <c r="H48" t="s">
        <v>273</v>
      </c>
      <c r="I48" t="s">
        <v>132</v>
      </c>
      <c r="J48" t="s">
        <v>273</v>
      </c>
      <c r="K48" t="s">
        <v>152</v>
      </c>
    </row>
    <row r="49" spans="2:11" x14ac:dyDescent="0.2">
      <c r="B49" s="2" t="str">
        <f>IF(Form!$AA$4="TR",H49,IF(Form!$AA$4="EN",J49,"HATA!"))</f>
        <v>505.SL.160 Q5MENS/LENS</v>
      </c>
      <c r="C49" s="3" t="str">
        <f>IF(Form!$AA$4="TR",I49,IF(Form!$AA$4="EN",K49,"HATA!"))</f>
        <v>Tek Buton &amp; Dubleks &amp; Dot-matris Kırmızı &amp; Buzzer</v>
      </c>
      <c r="D49" s="8"/>
      <c r="H49" t="s">
        <v>274</v>
      </c>
      <c r="I49" t="s">
        <v>135</v>
      </c>
      <c r="J49" t="s">
        <v>274</v>
      </c>
      <c r="K49" t="s">
        <v>153</v>
      </c>
    </row>
    <row r="50" spans="2:11" x14ac:dyDescent="0.2">
      <c r="B50" s="2" t="str">
        <f>IF(Form!$AA$4="TR",H50,IF(Form!$AA$4="EN",J50,"HATA!"))</f>
        <v>510.SL.160 Q5MENS/LENS</v>
      </c>
      <c r="C50" s="3" t="str">
        <f>IF(Form!$AA$4="TR",I50,IF(Form!$AA$4="EN",K50,"HATA!"))</f>
        <v>Çift Buton &amp; Dubleks &amp; Dot-matris Kırmızı &amp; Buzzer</v>
      </c>
      <c r="D50" s="8"/>
      <c r="H50" t="s">
        <v>275</v>
      </c>
      <c r="I50" t="s">
        <v>137</v>
      </c>
      <c r="J50" t="s">
        <v>275</v>
      </c>
      <c r="K50" t="s">
        <v>154</v>
      </c>
    </row>
    <row r="51" spans="2:11" x14ac:dyDescent="0.2">
      <c r="B51" s="2" t="str">
        <f>IF(Form!$AA$4="TR",H51,IF(Form!$AA$4="EN",J51,"HATA!"))</f>
        <v>FLX205.SL.14 FX6/B3-ENP.LS</v>
      </c>
      <c r="C51" s="3" t="str">
        <f>IF(Form!$AA$4="TR",I51,IF(Form!$AA$4="EN",K51,"HATA!"))</f>
        <v>Tek Buton &amp; Simpleks &amp; 7-Seg Amber / Multicolor &amp; Buzzer</v>
      </c>
      <c r="H51" t="s">
        <v>276</v>
      </c>
      <c r="I51" t="s">
        <v>117</v>
      </c>
      <c r="J51" t="s">
        <v>276</v>
      </c>
      <c r="K51" t="s">
        <v>139</v>
      </c>
    </row>
    <row r="52" spans="2:11" x14ac:dyDescent="0.2">
      <c r="B52" s="2" t="str">
        <f>IF(Form!$AA$4="TR",H52,IF(Form!$AA$4="EN",J52,"HATA!"))</f>
        <v>FLX220.SL.14 FX6/B3-ENP.LS</v>
      </c>
      <c r="C52" s="3" t="str">
        <f>IF(Form!$AA$4="TR",I52,IF(Form!$AA$4="EN",K52,"HATA!"))</f>
        <v>Çift Buton &amp; Simpleks &amp; 7-Seg Amber / Multicolor &amp; Buzzer</v>
      </c>
      <c r="H52" t="s">
        <v>277</v>
      </c>
      <c r="I52" t="s">
        <v>121</v>
      </c>
      <c r="J52" t="s">
        <v>277</v>
      </c>
      <c r="K52" t="s">
        <v>145</v>
      </c>
    </row>
    <row r="53" spans="2:11" x14ac:dyDescent="0.2">
      <c r="B53" s="2" t="str">
        <f>IF(Form!$AA$4="TR",H53,IF(Form!$AA$4="EN",J53,"HATA!"))</f>
        <v>FLX505.SL.14 FX6/B3-ENP.LS</v>
      </c>
      <c r="C53" s="3" t="str">
        <f>IF(Form!$AA$4="TR",I53,IF(Form!$AA$4="EN",K53,"HATA!"))</f>
        <v>Tek Buton &amp; Simpleks &amp; 7-Seg Amber / Multicolor &amp; Buzzer</v>
      </c>
      <c r="H53" t="s">
        <v>278</v>
      </c>
      <c r="I53" t="s">
        <v>117</v>
      </c>
      <c r="J53" t="s">
        <v>278</v>
      </c>
      <c r="K53" t="s">
        <v>139</v>
      </c>
    </row>
    <row r="54" spans="2:11" x14ac:dyDescent="0.2">
      <c r="B54" s="2" t="str">
        <f>IF(Form!$AA$4="TR",H54,IF(Form!$AA$4="EN",J54,"HATA!"))</f>
        <v>FLX510.SL.14 FX6/B3-ENP.LS</v>
      </c>
      <c r="C54" s="3" t="str">
        <f>IF(Form!$AA$4="TR",I54,IF(Form!$AA$4="EN",K54,"HATA!"))</f>
        <v>Çift Buton &amp; Simpleks &amp; 7-Seg Amber / Multicolor &amp; Buzzer</v>
      </c>
      <c r="H54" t="s">
        <v>279</v>
      </c>
      <c r="I54" t="s">
        <v>121</v>
      </c>
      <c r="J54" t="s">
        <v>279</v>
      </c>
      <c r="K54" t="s">
        <v>145</v>
      </c>
    </row>
    <row r="55" spans="2:11" x14ac:dyDescent="0.2">
      <c r="B55" s="2" t="str">
        <f>IF(Form!$AA$4="TR",H55,IF(Form!$AA$4="EN",J55,"HATA!"))</f>
        <v>205.SL.14 FX6/B3-ENP.LS</v>
      </c>
      <c r="C55" s="3" t="str">
        <f>IF(Form!$AA$4="TR",I55,IF(Form!$AA$4="EN",K55,"HATA!"))</f>
        <v>Tek Buton &amp; Simpleks &amp; 7-Seg Amber / Multicolor &amp; Buzzer</v>
      </c>
      <c r="H55" t="s">
        <v>280</v>
      </c>
      <c r="I55" t="s">
        <v>117</v>
      </c>
      <c r="J55" t="s">
        <v>280</v>
      </c>
      <c r="K55" t="s">
        <v>139</v>
      </c>
    </row>
    <row r="56" spans="2:11" x14ac:dyDescent="0.2">
      <c r="B56" s="2" t="str">
        <f>IF(Form!$AA$4="TR",H56,IF(Form!$AA$4="EN",J56,"HATA!"))</f>
        <v>220.SL.14 FX6/B3-ENP.LS</v>
      </c>
      <c r="C56" s="3" t="str">
        <f>IF(Form!$AA$4="TR",I56,IF(Form!$AA$4="EN",K56,"HATA!"))</f>
        <v>Çift Buton &amp; Simpleks &amp; 7-Seg Amber / Multicolor &amp; Buzzer</v>
      </c>
      <c r="H56" t="s">
        <v>281</v>
      </c>
      <c r="I56" t="s">
        <v>121</v>
      </c>
      <c r="J56" t="s">
        <v>281</v>
      </c>
      <c r="K56" t="s">
        <v>145</v>
      </c>
    </row>
    <row r="57" spans="2:11" x14ac:dyDescent="0.2">
      <c r="B57" s="2" t="str">
        <f>IF(Form!$AA$4="TR",H57,IF(Form!$AA$4="EN",J57,"HATA!"))</f>
        <v>505.SL.14 FX6/B3-ENP.LS</v>
      </c>
      <c r="C57" s="3" t="str">
        <f>IF(Form!$AA$4="TR",I57,IF(Form!$AA$4="EN",K57,"HATA!"))</f>
        <v>Tek Buton &amp; Dubleks &amp; 7-Seg Amber / Multicolor &amp; Buzzer</v>
      </c>
      <c r="H57" t="s">
        <v>282</v>
      </c>
      <c r="I57" t="s">
        <v>124</v>
      </c>
      <c r="J57" t="s">
        <v>282</v>
      </c>
      <c r="K57" t="s">
        <v>142</v>
      </c>
    </row>
    <row r="58" spans="2:11" x14ac:dyDescent="0.2">
      <c r="B58" s="2" t="str">
        <f>IF(Form!$AA$4="TR",H58,IF(Form!$AA$4="EN",J58,"HATA!"))</f>
        <v>510.SL.14 FX6/B3-ENP.LS</v>
      </c>
      <c r="C58" s="3" t="str">
        <f>IF(Form!$AA$4="TR",I58,IF(Form!$AA$4="EN",K58,"HATA!"))</f>
        <v>Çift Buton &amp; Dubleks &amp; 7-Seg Amber / Multicolor &amp; Buzzer</v>
      </c>
      <c r="H58" t="s">
        <v>283</v>
      </c>
      <c r="I58" t="s">
        <v>126</v>
      </c>
      <c r="J58" t="s">
        <v>283</v>
      </c>
      <c r="K58" t="s">
        <v>146</v>
      </c>
    </row>
    <row r="59" spans="2:11" x14ac:dyDescent="0.2">
      <c r="B59" s="2" t="str">
        <f>IF(Form!$AA$4="TR",H59,IF(Form!$AA$4="EN",J59,"HATA!"))</f>
        <v>FLX205.SL.160 FX6/B3-ENP.LS</v>
      </c>
      <c r="C59" s="3" t="str">
        <f>IF(Form!$AA$4="TR",I59,IF(Form!$AA$4="EN",K59,"HATA!"))</f>
        <v>Tek Buton &amp; Simpleks &amp; Dot-matris Kırmızı &amp; Buzzer</v>
      </c>
      <c r="H59" t="s">
        <v>284</v>
      </c>
      <c r="I59" t="s">
        <v>128</v>
      </c>
      <c r="J59" t="s">
        <v>284</v>
      </c>
      <c r="K59" t="s">
        <v>151</v>
      </c>
    </row>
    <row r="60" spans="2:11" x14ac:dyDescent="0.2">
      <c r="B60" s="2" t="str">
        <f>IF(Form!$AA$4="TR",H60,IF(Form!$AA$4="EN",J60,"HATA!"))</f>
        <v>FLX220.SL.160 FX6/B3-ENP.LS</v>
      </c>
      <c r="C60" s="3" t="str">
        <f>IF(Form!$AA$4="TR",I60,IF(Form!$AA$4="EN",K60,"HATA!"))</f>
        <v>Çift Buton &amp; Simpleks &amp; Dot-matris Kırmızı &amp; Buzzer</v>
      </c>
      <c r="H60" t="s">
        <v>285</v>
      </c>
      <c r="I60" t="s">
        <v>132</v>
      </c>
      <c r="J60" t="s">
        <v>285</v>
      </c>
      <c r="K60" t="s">
        <v>152</v>
      </c>
    </row>
    <row r="61" spans="2:11" x14ac:dyDescent="0.2">
      <c r="B61" s="2" t="str">
        <f>IF(Form!$AA$4="TR",H61,IF(Form!$AA$4="EN",J61,"HATA!"))</f>
        <v>FLX505.SL.160 FX6/B3-ENP.LS</v>
      </c>
      <c r="C61" s="3" t="str">
        <f>IF(Form!$AA$4="TR",I61,IF(Form!$AA$4="EN",K61,"HATA!"))</f>
        <v>Tek Buton &amp; Simpleks &amp; Dot-matris Kırmızı &amp; Buzzer</v>
      </c>
      <c r="H61" t="s">
        <v>286</v>
      </c>
      <c r="I61" t="s">
        <v>128</v>
      </c>
      <c r="J61" t="s">
        <v>286</v>
      </c>
      <c r="K61" t="s">
        <v>151</v>
      </c>
    </row>
    <row r="62" spans="2:11" x14ac:dyDescent="0.2">
      <c r="B62" s="2" t="str">
        <f>IF(Form!$AA$4="TR",H62,IF(Form!$AA$4="EN",J62,"HATA!"))</f>
        <v>FLX510.SL.160 FX6/B3-ENP.LS</v>
      </c>
      <c r="C62" s="3" t="str">
        <f>IF(Form!$AA$4="TR",I62,IF(Form!$AA$4="EN",K62,"HATA!"))</f>
        <v>Çift Buton &amp; Simpleks &amp; Dot-matris Kırmızı &amp; Buzzer</v>
      </c>
      <c r="H62" t="s">
        <v>287</v>
      </c>
      <c r="I62" t="s">
        <v>132</v>
      </c>
      <c r="J62" t="s">
        <v>287</v>
      </c>
      <c r="K62" t="s">
        <v>152</v>
      </c>
    </row>
    <row r="63" spans="2:11" x14ac:dyDescent="0.2">
      <c r="B63" s="2" t="str">
        <f>IF(Form!$AA$4="TR",H63,IF(Form!$AA$4="EN",J63,"HATA!"))</f>
        <v>205.SL.160 FX6/B3-ENP.LS</v>
      </c>
      <c r="C63" s="3" t="str">
        <f>IF(Form!$AA$4="TR",I63,IF(Form!$AA$4="EN",K63,"HATA!"))</f>
        <v>Tek Buton &amp; Simpleks &amp; Dot-matris Kırmızı &amp; Buzzer</v>
      </c>
      <c r="H63" t="s">
        <v>288</v>
      </c>
      <c r="I63" t="s">
        <v>128</v>
      </c>
      <c r="J63" t="s">
        <v>288</v>
      </c>
      <c r="K63" t="s">
        <v>151</v>
      </c>
    </row>
    <row r="64" spans="2:11" x14ac:dyDescent="0.2">
      <c r="B64" s="2" t="str">
        <f>IF(Form!$AA$4="TR",H64,IF(Form!$AA$4="EN",J64,"HATA!"))</f>
        <v>220.SL.160 FX6/B3-ENP.LS</v>
      </c>
      <c r="C64" s="3" t="str">
        <f>IF(Form!$AA$4="TR",I64,IF(Form!$AA$4="EN",K64,"HATA!"))</f>
        <v>Çift Buton &amp; Simpleks &amp; Dot-matris Kırmızı &amp; Buzzer</v>
      </c>
      <c r="H64" t="s">
        <v>289</v>
      </c>
      <c r="I64" t="s">
        <v>132</v>
      </c>
      <c r="J64" t="s">
        <v>289</v>
      </c>
      <c r="K64" t="s">
        <v>152</v>
      </c>
    </row>
    <row r="65" spans="2:11" x14ac:dyDescent="0.2">
      <c r="B65" s="2" t="str">
        <f>IF(Form!$AA$4="TR",H65,IF(Form!$AA$4="EN",J65,"HATA!"))</f>
        <v>505.SL.160 FX6/B3-ENP.LS</v>
      </c>
      <c r="C65" s="3" t="str">
        <f>IF(Form!$AA$4="TR",I65,IF(Form!$AA$4="EN",K65,"HATA!"))</f>
        <v>Tek Buton &amp; Dubleks &amp; Dot-matris Kırmızı &amp; Buzzer</v>
      </c>
      <c r="H65" t="s">
        <v>290</v>
      </c>
      <c r="I65" t="s">
        <v>135</v>
      </c>
      <c r="J65" t="s">
        <v>290</v>
      </c>
      <c r="K65" t="s">
        <v>153</v>
      </c>
    </row>
    <row r="66" spans="2:11" x14ac:dyDescent="0.2">
      <c r="B66" s="2" t="str">
        <f>IF(Form!$AA$4="TR",H66,IF(Form!$AA$4="EN",J66,"HATA!"))</f>
        <v>510.SL.160 FX6/B3-ENP.LS</v>
      </c>
      <c r="C66" s="3" t="str">
        <f>IF(Form!$AA$4="TR",I66,IF(Form!$AA$4="EN",K66,"HATA!"))</f>
        <v>Çift Buton &amp; Dubleks &amp; Dot-matris Kırmızı &amp; Buzzer</v>
      </c>
      <c r="H66" t="s">
        <v>291</v>
      </c>
      <c r="I66" t="s">
        <v>137</v>
      </c>
      <c r="J66" t="s">
        <v>291</v>
      </c>
      <c r="K66" t="s">
        <v>154</v>
      </c>
    </row>
    <row r="67" spans="2:11" x14ac:dyDescent="0.2">
      <c r="B67" s="2" t="str">
        <f>IF(Form!$AA$4="TR",H67,IF(Form!$AA$4="EN",J67,"HATA!"))</f>
        <v>FLX205.SL.14 V2-P</v>
      </c>
      <c r="C67" s="3" t="str">
        <f>IF(Form!$AA$4="TR",I67,IF(Form!$AA$4="EN",K67,"HATA!"))</f>
        <v>Tek Buton &amp; Simpleks &amp; 7-Seg Amber / Multicolor &amp; Buzzer</v>
      </c>
      <c r="H67" t="s">
        <v>292</v>
      </c>
      <c r="I67" t="s">
        <v>117</v>
      </c>
      <c r="J67" t="s">
        <v>292</v>
      </c>
      <c r="K67" t="s">
        <v>139</v>
      </c>
    </row>
    <row r="68" spans="2:11" x14ac:dyDescent="0.2">
      <c r="B68" s="2" t="str">
        <f>IF(Form!$AA$4="TR",H68,IF(Form!$AA$4="EN",J68,"HATA!"))</f>
        <v>FLX220.SL.14 V2-P</v>
      </c>
      <c r="C68" s="3" t="str">
        <f>IF(Form!$AA$4="TR",I68,IF(Form!$AA$4="EN",K68,"HATA!"))</f>
        <v>Çift Buton &amp; Simpleks &amp; 7-Seg Amber / Multicolor &amp; Buzzer</v>
      </c>
      <c r="H68" t="s">
        <v>293</v>
      </c>
      <c r="I68" t="s">
        <v>121</v>
      </c>
      <c r="J68" t="s">
        <v>293</v>
      </c>
      <c r="K68" t="s">
        <v>145</v>
      </c>
    </row>
    <row r="69" spans="2:11" x14ac:dyDescent="0.2">
      <c r="B69" s="2" t="str">
        <f>IF(Form!$AA$4="TR",H69,IF(Form!$AA$4="EN",J69,"HATA!"))</f>
        <v>FLX505.SL.14 V2-P</v>
      </c>
      <c r="C69" s="3" t="str">
        <f>IF(Form!$AA$4="TR",I69,IF(Form!$AA$4="EN",K69,"HATA!"))</f>
        <v>Tek Buton &amp; Simpleks &amp; 7-Seg Amber / Multicolor &amp; Buzzer</v>
      </c>
      <c r="H69" t="s">
        <v>294</v>
      </c>
      <c r="I69" t="s">
        <v>117</v>
      </c>
      <c r="J69" t="s">
        <v>294</v>
      </c>
      <c r="K69" t="s">
        <v>139</v>
      </c>
    </row>
    <row r="70" spans="2:11" x14ac:dyDescent="0.2">
      <c r="B70" s="2" t="str">
        <f>IF(Form!$AA$4="TR",H70,IF(Form!$AA$4="EN",J70,"HATA!"))</f>
        <v>FLX510.SL.14 V2-P</v>
      </c>
      <c r="C70" s="3" t="str">
        <f>IF(Form!$AA$4="TR",I70,IF(Form!$AA$4="EN",K70,"HATA!"))</f>
        <v>Çift Buton &amp; Simpleks &amp; 7-Seg Amber / Multicolor &amp; Buzzer</v>
      </c>
      <c r="H70" t="s">
        <v>295</v>
      </c>
      <c r="I70" t="s">
        <v>121</v>
      </c>
      <c r="J70" t="s">
        <v>295</v>
      </c>
      <c r="K70" t="s">
        <v>145</v>
      </c>
    </row>
    <row r="71" spans="2:11" x14ac:dyDescent="0.2">
      <c r="B71" s="2" t="str">
        <f>IF(Form!$AA$4="TR",H71,IF(Form!$AA$4="EN",J71,"HATA!"))</f>
        <v>205.SL.14 V2-P</v>
      </c>
      <c r="C71" s="3" t="str">
        <f>IF(Form!$AA$4="TR",I71,IF(Form!$AA$4="EN",K71,"HATA!"))</f>
        <v>Tek Buton &amp; Simpleks &amp; 7-Seg Amber / Multicolor &amp; Buzzer</v>
      </c>
      <c r="H71" t="s">
        <v>296</v>
      </c>
      <c r="I71" t="s">
        <v>117</v>
      </c>
      <c r="J71" t="s">
        <v>296</v>
      </c>
      <c r="K71" t="s">
        <v>139</v>
      </c>
    </row>
    <row r="72" spans="2:11" x14ac:dyDescent="0.2">
      <c r="B72" s="2" t="str">
        <f>IF(Form!$AA$4="TR",H72,IF(Form!$AA$4="EN",J72,"HATA!"))</f>
        <v>220.SL.14 V2-P</v>
      </c>
      <c r="C72" s="3" t="str">
        <f>IF(Form!$AA$4="TR",I72,IF(Form!$AA$4="EN",K72,"HATA!"))</f>
        <v>Çift Buton &amp; Simpleks &amp; 7-Seg Amber / Multicolor &amp; Buzzer</v>
      </c>
      <c r="H72" t="s">
        <v>297</v>
      </c>
      <c r="I72" t="s">
        <v>121</v>
      </c>
      <c r="J72" t="s">
        <v>297</v>
      </c>
      <c r="K72" t="s">
        <v>145</v>
      </c>
    </row>
    <row r="73" spans="2:11" x14ac:dyDescent="0.2">
      <c r="B73" s="2" t="str">
        <f>IF(Form!$AA$4="TR",H73,IF(Form!$AA$4="EN",J73,"HATA!"))</f>
        <v>505.SL.14 V2-P</v>
      </c>
      <c r="C73" s="3" t="str">
        <f>IF(Form!$AA$4="TR",I73,IF(Form!$AA$4="EN",K73,"HATA!"))</f>
        <v>Tek Buton &amp; Dubleks &amp; 7-Seg Amber / Multicolor &amp; Buzzer</v>
      </c>
      <c r="H73" t="s">
        <v>298</v>
      </c>
      <c r="I73" t="s">
        <v>124</v>
      </c>
      <c r="J73" t="s">
        <v>298</v>
      </c>
      <c r="K73" t="s">
        <v>142</v>
      </c>
    </row>
    <row r="74" spans="2:11" x14ac:dyDescent="0.2">
      <c r="B74" s="2" t="str">
        <f>IF(Form!$AA$4="TR",H74,IF(Form!$AA$4="EN",J74,"HATA!"))</f>
        <v>510.SL.14 V2-P</v>
      </c>
      <c r="C74" s="3" t="str">
        <f>IF(Form!$AA$4="TR",I74,IF(Form!$AA$4="EN",K74,"HATA!"))</f>
        <v>Çift Buton &amp; Dubleks &amp; 7-Seg Amber / Multicolor &amp; Buzzer</v>
      </c>
      <c r="H74" t="s">
        <v>299</v>
      </c>
      <c r="I74" t="s">
        <v>126</v>
      </c>
      <c r="J74" t="s">
        <v>299</v>
      </c>
      <c r="K74" t="s">
        <v>146</v>
      </c>
    </row>
    <row r="75" spans="2:11" x14ac:dyDescent="0.2">
      <c r="B75" s="2" t="str">
        <f>IF(Form!$AA$4="TR",H75,IF(Form!$AA$4="EN",J75,"HATA!"))</f>
        <v>FLX205.SL.160 V2-P</v>
      </c>
      <c r="C75" s="3" t="str">
        <f>IF(Form!$AA$4="TR",I75,IF(Form!$AA$4="EN",K75,"HATA!"))</f>
        <v>Tek Buton &amp; Simpleks &amp; Dot-matris Kırmızı &amp; Buzzer</v>
      </c>
      <c r="H75" t="s">
        <v>300</v>
      </c>
      <c r="I75" t="s">
        <v>128</v>
      </c>
      <c r="J75" t="s">
        <v>300</v>
      </c>
      <c r="K75" t="s">
        <v>151</v>
      </c>
    </row>
    <row r="76" spans="2:11" x14ac:dyDescent="0.2">
      <c r="B76" s="2" t="str">
        <f>IF(Form!$AA$4="TR",H76,IF(Form!$AA$4="EN",J76,"HATA!"))</f>
        <v>FLX220.SL.160 V2-P</v>
      </c>
      <c r="C76" s="3" t="str">
        <f>IF(Form!$AA$4="TR",I76,IF(Form!$AA$4="EN",K76,"HATA!"))</f>
        <v>Çift Buton &amp; Simpleks &amp; Dot-matris Kırmızı &amp; Buzzer</v>
      </c>
      <c r="H76" t="s">
        <v>301</v>
      </c>
      <c r="I76" t="s">
        <v>132</v>
      </c>
      <c r="J76" t="s">
        <v>301</v>
      </c>
      <c r="K76" t="s">
        <v>152</v>
      </c>
    </row>
    <row r="77" spans="2:11" x14ac:dyDescent="0.2">
      <c r="B77" s="2" t="str">
        <f>IF(Form!$AA$4="TR",H77,IF(Form!$AA$4="EN",J77,"HATA!"))</f>
        <v>FLX505.SL.160 V2-P</v>
      </c>
      <c r="C77" s="3" t="str">
        <f>IF(Form!$AA$4="TR",I77,IF(Form!$AA$4="EN",K77,"HATA!"))</f>
        <v>Tek Buton &amp; Simpleks &amp; Dot-matris Kırmızı &amp; Buzzer</v>
      </c>
      <c r="H77" t="s">
        <v>302</v>
      </c>
      <c r="I77" t="s">
        <v>128</v>
      </c>
      <c r="J77" t="s">
        <v>302</v>
      </c>
      <c r="K77" t="s">
        <v>151</v>
      </c>
    </row>
    <row r="78" spans="2:11" x14ac:dyDescent="0.2">
      <c r="B78" s="2" t="str">
        <f>IF(Form!$AA$4="TR",H78,IF(Form!$AA$4="EN",J78,"HATA!"))</f>
        <v>FLX510.SL.160 V2-P</v>
      </c>
      <c r="C78" s="3" t="str">
        <f>IF(Form!$AA$4="TR",I78,IF(Form!$AA$4="EN",K78,"HATA!"))</f>
        <v>Çift Buton &amp; Simpleks &amp; Dot-matris Kırmızı &amp; Buzzer</v>
      </c>
      <c r="H78" t="s">
        <v>303</v>
      </c>
      <c r="I78" t="s">
        <v>132</v>
      </c>
      <c r="J78" t="s">
        <v>303</v>
      </c>
      <c r="K78" t="s">
        <v>152</v>
      </c>
    </row>
    <row r="79" spans="2:11" x14ac:dyDescent="0.2">
      <c r="B79" s="2" t="str">
        <f>IF(Form!$AA$4="TR",H79,IF(Form!$AA$4="EN",J79,"HATA!"))</f>
        <v>205.SL.160 V2-P</v>
      </c>
      <c r="C79" s="3" t="str">
        <f>IF(Form!$AA$4="TR",I79,IF(Form!$AA$4="EN",K79,"HATA!"))</f>
        <v>Tek Buton &amp; Simpleks &amp; Dot-matris Kırmızı &amp; Buzzer</v>
      </c>
      <c r="H79" t="s">
        <v>304</v>
      </c>
      <c r="I79" t="s">
        <v>128</v>
      </c>
      <c r="J79" t="s">
        <v>304</v>
      </c>
      <c r="K79" t="s">
        <v>151</v>
      </c>
    </row>
    <row r="80" spans="2:11" x14ac:dyDescent="0.2">
      <c r="B80" s="2" t="str">
        <f>IF(Form!$AA$4="TR",H80,IF(Form!$AA$4="EN",J80,"HATA!"))</f>
        <v>220.SL.160 V2-P</v>
      </c>
      <c r="C80" s="3" t="str">
        <f>IF(Form!$AA$4="TR",I80,IF(Form!$AA$4="EN",K80,"HATA!"))</f>
        <v>Çift Buton &amp; Simpleks &amp; Dot-matris Kırmızı &amp; Buzzer</v>
      </c>
      <c r="H80" t="s">
        <v>305</v>
      </c>
      <c r="I80" t="s">
        <v>132</v>
      </c>
      <c r="J80" t="s">
        <v>305</v>
      </c>
      <c r="K80" t="s">
        <v>152</v>
      </c>
    </row>
    <row r="81" spans="2:11" x14ac:dyDescent="0.2">
      <c r="B81" s="2" t="str">
        <f>IF(Form!$AA$4="TR",H81,IF(Form!$AA$4="EN",J81,"HATA!"))</f>
        <v>505.SL.160 V2-P</v>
      </c>
      <c r="C81" s="3" t="str">
        <f>IF(Form!$AA$4="TR",I81,IF(Form!$AA$4="EN",K81,"HATA!"))</f>
        <v>Tek Buton &amp; Dubleks &amp; Dot-matris Kırmızı &amp; Buzzer</v>
      </c>
      <c r="D81" s="9"/>
      <c r="H81" t="s">
        <v>306</v>
      </c>
      <c r="I81" t="s">
        <v>135</v>
      </c>
      <c r="J81" t="s">
        <v>306</v>
      </c>
      <c r="K81" t="s">
        <v>153</v>
      </c>
    </row>
    <row r="82" spans="2:11" x14ac:dyDescent="0.2">
      <c r="B82" s="2" t="str">
        <f>IF(Form!$AA$4="TR",H82,IF(Form!$AA$4="EN",J82,"HATA!"))</f>
        <v>510.SL.160 V2-P</v>
      </c>
      <c r="C82" s="3" t="str">
        <f>IF(Form!$AA$4="TR",I82,IF(Form!$AA$4="EN",K82,"HATA!"))</f>
        <v>Çift Buton &amp; Dubleks &amp; Dot-matris Kırmızı &amp; Buzzer</v>
      </c>
      <c r="D82" s="9"/>
      <c r="H82" t="s">
        <v>307</v>
      </c>
      <c r="I82" t="s">
        <v>137</v>
      </c>
      <c r="J82" t="s">
        <v>307</v>
      </c>
      <c r="K82" t="s">
        <v>154</v>
      </c>
    </row>
    <row r="83" spans="2:11" x14ac:dyDescent="0.2">
      <c r="B83" s="2" t="str">
        <f>IF(Form!$AA$4="TR",H83,IF(Form!$AA$4="EN",J83,"HATA!"))</f>
        <v>Göstergeli Seri Haberleşme Kat Kartları</v>
      </c>
      <c r="C83" s="3">
        <f>IF(Form!$AA$4="TR",I83,IF(Form!$AA$4="EN",K83,"HATA!"))</f>
        <v>0</v>
      </c>
      <c r="H83" t="s">
        <v>567</v>
      </c>
      <c r="J83" t="s">
        <v>566</v>
      </c>
    </row>
    <row r="84" spans="2:11" x14ac:dyDescent="0.2">
      <c r="B84" s="2" t="str">
        <f>IF(Form!$AA$4="TR",H84,IF(Form!$AA$4="EN",J84,"HATA!"))</f>
        <v>SL14-AB</v>
      </c>
      <c r="C84" s="3" t="str">
        <f>IF(Form!$AA$4="TR",I84,IF(Form!$AA$4="EN",K84,"HATA!"))</f>
        <v>Simpleks &amp; 2x7-Seg Amber / Multicolor &amp; Buzzer</v>
      </c>
      <c r="H84" t="s">
        <v>365</v>
      </c>
      <c r="I84" t="s">
        <v>371</v>
      </c>
      <c r="J84" t="s">
        <v>365</v>
      </c>
      <c r="K84" t="s">
        <v>384</v>
      </c>
    </row>
    <row r="85" spans="2:11" x14ac:dyDescent="0.2">
      <c r="B85" s="2" t="str">
        <f>IF(Form!$AA$4="TR",H85,IF(Form!$AA$4="EN",J85,"HATA!"))</f>
        <v>DSL14-AB</v>
      </c>
      <c r="C85" s="3" t="str">
        <f>IF(Form!$AA$4="TR",I85,IF(Form!$AA$4="EN",K85,"HATA!"))</f>
        <v>Dubleks &amp; 2x7-Seg Amber / Multicolor &amp; Buzzer</v>
      </c>
      <c r="H85" t="s">
        <v>366</v>
      </c>
      <c r="I85" t="s">
        <v>372</v>
      </c>
      <c r="J85" t="s">
        <v>366</v>
      </c>
      <c r="K85" t="s">
        <v>385</v>
      </c>
    </row>
    <row r="86" spans="2:11" x14ac:dyDescent="0.2">
      <c r="B86" s="2" t="str">
        <f>IF(Form!$AA$4="TR",H86,IF(Form!$AA$4="EN",J86,"HATA!"))</f>
        <v>SL160-AB</v>
      </c>
      <c r="C86" s="3" t="str">
        <f>IF(Form!$AA$4="TR",I86,IF(Form!$AA$4="EN",K86,"HATA!"))</f>
        <v>Simpleks &amp; 16x10 Dot-matris Kırmızı &amp; Buzzer</v>
      </c>
      <c r="H86" t="s">
        <v>367</v>
      </c>
      <c r="I86" t="s">
        <v>373</v>
      </c>
      <c r="J86" t="s">
        <v>367</v>
      </c>
      <c r="K86" t="s">
        <v>386</v>
      </c>
    </row>
    <row r="87" spans="2:11" x14ac:dyDescent="0.2">
      <c r="B87" s="2" t="str">
        <f>IF(Form!$AA$4="TR",H87,IF(Form!$AA$4="EN",J87,"HATA!"))</f>
        <v>DSL160-AB</v>
      </c>
      <c r="C87" s="3" t="str">
        <f>IF(Form!$AA$4="TR",I87,IF(Form!$AA$4="EN",K87,"HATA!"))</f>
        <v>Dubleks &amp; 16x10 Dot-matris Kırmızı &amp; Buzzer</v>
      </c>
      <c r="H87" t="s">
        <v>368</v>
      </c>
      <c r="I87" t="s">
        <v>374</v>
      </c>
      <c r="J87" t="s">
        <v>368</v>
      </c>
      <c r="K87" t="s">
        <v>387</v>
      </c>
    </row>
    <row r="88" spans="2:11" x14ac:dyDescent="0.2">
      <c r="B88" s="2">
        <f>IF(Form!$AA$4="TR",H88,IF(Form!$AA$4="EN",J88,"HATA!"))</f>
        <v>0</v>
      </c>
      <c r="C88" s="3">
        <f>IF(Form!$AA$4="TR",I88,IF(Form!$AA$4="EN",K88,"HATA!"))</f>
        <v>0</v>
      </c>
    </row>
    <row r="89" spans="2:11" x14ac:dyDescent="0.2">
      <c r="B89" s="2" t="str">
        <f>IF(Form!$AA$4="TR",H89,IF(Form!$AA$4="EN",J89,"HATA!"))</f>
        <v>Göstergesiz Seri Haberleşme Kat Kartları</v>
      </c>
      <c r="C89" s="3">
        <f>IF(Form!$AA$4="TR",I89,IF(Form!$AA$4="EN",K89,"HATA!"))</f>
        <v>0</v>
      </c>
      <c r="D89"/>
      <c r="E89"/>
      <c r="F89"/>
      <c r="G89"/>
      <c r="H89" t="s">
        <v>568</v>
      </c>
      <c r="J89" t="s">
        <v>565</v>
      </c>
    </row>
    <row r="90" spans="2:11" x14ac:dyDescent="0.2">
      <c r="B90" s="2" t="str">
        <f>IF(Form!$AA$4="TR",H90,IF(Form!$AA$4="EN",J90,"HATA!"))</f>
        <v>SLFCP</v>
      </c>
      <c r="C90" s="3" t="str">
        <f>IF(Form!$AA$4="TR",I90,IF(Form!$AA$4="EN",K90,"HATA!"))</f>
        <v>Kat göstergeleri için gray-binary, yön oku ve buton çıkışlı seri haberleşmeli kat kartı</v>
      </c>
      <c r="D90"/>
      <c r="E90"/>
      <c r="F90"/>
      <c r="G90"/>
      <c r="H90" t="s">
        <v>369</v>
      </c>
      <c r="I90" t="s">
        <v>375</v>
      </c>
      <c r="J90" t="s">
        <v>369</v>
      </c>
      <c r="K90" t="s">
        <v>388</v>
      </c>
    </row>
    <row r="91" spans="2:11" x14ac:dyDescent="0.2">
      <c r="B91" s="2" t="str">
        <f>IF(Form!$AA$4="TR",H91,IF(Form!$AA$4="EN",J91,"HATA!"))</f>
        <v>SLFAB</v>
      </c>
      <c r="C91" s="3" t="str">
        <f>IF(Form!$AA$4="TR",I91,IF(Form!$AA$4="EN",K91,"HATA!"))</f>
        <v xml:space="preserve">Yön oku ve buton çıkışlı seri haberleşmeli kat kartı </v>
      </c>
      <c r="D91"/>
      <c r="E91"/>
      <c r="F91"/>
      <c r="G91"/>
      <c r="H91" t="s">
        <v>370</v>
      </c>
      <c r="I91" t="s">
        <v>376</v>
      </c>
      <c r="J91" t="s">
        <v>370</v>
      </c>
      <c r="K91" t="s">
        <v>389</v>
      </c>
    </row>
    <row r="92" spans="2:11" x14ac:dyDescent="0.2">
      <c r="B92" s="5"/>
      <c r="C92" s="5"/>
      <c r="D92"/>
      <c r="E92"/>
      <c r="F92"/>
      <c r="G92"/>
    </row>
    <row r="93" spans="2:11" x14ac:dyDescent="0.2">
      <c r="B93" s="5"/>
      <c r="C93" s="5"/>
      <c r="D93"/>
      <c r="E93"/>
      <c r="F93"/>
      <c r="G93"/>
    </row>
    <row r="94" spans="2:11" x14ac:dyDescent="0.2">
      <c r="B94" s="5"/>
      <c r="C94" s="5"/>
    </row>
    <row r="95" spans="2:11" x14ac:dyDescent="0.2">
      <c r="B95" s="2" t="str">
        <f>IF(Form!$AA$4="TR",H95,IF(Form!$AA$4="EN",J95,"HATA!"))</f>
        <v>Mik-el Mivox Seri Haberleşmeli Kabin Butonyerleri</v>
      </c>
      <c r="C95" s="1"/>
      <c r="H95" t="s">
        <v>155</v>
      </c>
      <c r="J95" t="s">
        <v>564</v>
      </c>
    </row>
    <row r="96" spans="2:11" x14ac:dyDescent="0.2">
      <c r="B96" s="2" t="str">
        <f>IF(Form!$AA$4="TR",H96,IF(Form!$AA$4="EN",J96,"HATA!"))</f>
        <v>MiVOX MV8112</v>
      </c>
      <c r="C96" s="3" t="str">
        <f>IF(Form!$AA$4="TR",I96,IF(Form!$AA$4="EN",K96,"HATA!"))</f>
        <v xml:space="preserve">750x150x9.9mm, DM LED + 3m kablo </v>
      </c>
      <c r="D96" s="9"/>
      <c r="H96" t="s">
        <v>156</v>
      </c>
      <c r="I96" t="s">
        <v>157</v>
      </c>
      <c r="J96" t="s">
        <v>156</v>
      </c>
      <c r="K96" t="s">
        <v>308</v>
      </c>
    </row>
    <row r="97" spans="2:11" x14ac:dyDescent="0.2">
      <c r="B97" s="2" t="str">
        <f>IF(Form!$AA$4="TR",H97,IF(Form!$AA$4="EN",J97,"HATA!"))</f>
        <v>MiVOX MV7112</v>
      </c>
      <c r="C97" s="3" t="str">
        <f>IF(Form!$AA$4="TR",I97,IF(Form!$AA$4="EN",K97,"HATA!"))</f>
        <v>1100x180x9.9mm, Kırmızı DM LED + İnterkom + 3m kablo + Sesli Anons (SD kart hariç)</v>
      </c>
      <c r="D97" s="9"/>
      <c r="H97" t="s">
        <v>158</v>
      </c>
      <c r="I97" t="s">
        <v>159</v>
      </c>
      <c r="J97" t="s">
        <v>158</v>
      </c>
      <c r="K97" t="s">
        <v>309</v>
      </c>
    </row>
    <row r="98" spans="2:11" x14ac:dyDescent="0.2">
      <c r="B98" s="2" t="str">
        <f>IF(Form!$AA$4="TR",H98,IF(Form!$AA$4="EN",J98,"HATA!"))</f>
        <v>MiVOX MV71C2</v>
      </c>
      <c r="C98" s="3" t="str">
        <f>IF(Form!$AA$4="TR",I98,IF(Form!$AA$4="EN",K98,"HATA!"))</f>
        <v>1100x180x9.9mm, 2x4,3" TFT Gösterge + İnterkom + 3m kablo + Sesli Anons (SD kart hariç)</v>
      </c>
      <c r="D98" s="9"/>
      <c r="H98" t="s">
        <v>160</v>
      </c>
      <c r="I98" t="s">
        <v>161</v>
      </c>
      <c r="J98" t="s">
        <v>160</v>
      </c>
      <c r="K98" t="s">
        <v>310</v>
      </c>
    </row>
    <row r="99" spans="2:11" x14ac:dyDescent="0.2">
      <c r="B99" s="2" t="str">
        <f>IF(Form!$AA$4="TR",H99,IF(Form!$AA$4="EN",J99,"HATA!"))</f>
        <v>MiVOX MV9112</v>
      </c>
      <c r="C99" s="3" t="str">
        <f>IF(Form!$AA$4="TR",I99,IF(Form!$AA$4="EN",K99,"HATA!"))</f>
        <v>2150x180x9.9mm, DM LED + 3m kablo + Sesli Anons (SD kart hariç)</v>
      </c>
      <c r="D99" s="9"/>
      <c r="H99" t="s">
        <v>162</v>
      </c>
      <c r="I99" t="s">
        <v>163</v>
      </c>
      <c r="J99" t="s">
        <v>162</v>
      </c>
      <c r="K99" t="s">
        <v>311</v>
      </c>
    </row>
    <row r="100" spans="2:11" x14ac:dyDescent="0.2">
      <c r="B100" s="2" t="str">
        <f>IF(Form!$AA$4="TR",H100,IF(Form!$AA$4="EN",J100,"HATA!"))</f>
        <v>MiVOX MV91C2</v>
      </c>
      <c r="C100" s="3" t="str">
        <f>IF(Form!$AA$4="TR",I100,IF(Form!$AA$4="EN",K100,"HATA!"))</f>
        <v>2150x180x9.9mm, 2x4,3" TFT Gösterge + İnterkom + 3m kablo + Sesli Anons (SD kart hariç)</v>
      </c>
      <c r="D100" s="9"/>
      <c r="H100" t="s">
        <v>164</v>
      </c>
      <c r="I100" t="s">
        <v>165</v>
      </c>
      <c r="J100" t="s">
        <v>164</v>
      </c>
      <c r="K100" t="s">
        <v>312</v>
      </c>
    </row>
    <row r="101" spans="2:11" x14ac:dyDescent="0.2">
      <c r="B101" s="2" t="str">
        <f>IF(Form!$AA$4="TR",H101,IF(Form!$AA$4="EN",J101,"HATA!"))</f>
        <v>Mik-el &amp; Ametal Seri Haberleşmeli Kabin Butonyerleri</v>
      </c>
      <c r="C101" s="3"/>
      <c r="H101" t="s">
        <v>166</v>
      </c>
      <c r="J101" t="s">
        <v>563</v>
      </c>
    </row>
    <row r="102" spans="2:11" x14ac:dyDescent="0.2">
      <c r="B102" s="2" t="str">
        <f>IF(Form!$AA$4="TR",H102,IF(Form!$AA$4="EN",J102,"HATA!"))</f>
        <v>AMETAL COP 1120 LCD ALCD 80</v>
      </c>
      <c r="C102" s="3" t="str">
        <f>IF(Form!$AA$4="TR",I102,IF(Form!$AA$4="EN",K102,"HATA!"))</f>
        <v>225 x 1050 mm, LCD gösterge, ÇİFT sıralı buton yerleşimi, bükümlü, menteşeli kilitli kapak, GURME PANEL + kapı açma-kapama, İnterkom ünitesi ve butonu, Fan butonu. SC24 kartı, Sesli Anons (SD kart ve hoparlörler hariç) ve 3,5m haberleşme kablosu dahildir.</v>
      </c>
      <c r="D102" s="9"/>
      <c r="H102" t="s">
        <v>167</v>
      </c>
      <c r="I102" t="s">
        <v>168</v>
      </c>
      <c r="J102" t="s">
        <v>167</v>
      </c>
      <c r="K102" t="s">
        <v>313</v>
      </c>
    </row>
    <row r="103" spans="2:11" x14ac:dyDescent="0.2">
      <c r="B103" s="2" t="str">
        <f>IF(Form!$AA$4="TR",H103,IF(Form!$AA$4="EN",J103,"HATA!"))</f>
        <v>AMETAL COP 2120 LCD ALCD 80</v>
      </c>
      <c r="C103" s="3" t="str">
        <f>IF(Form!$AA$4="TR",I103,IF(Form!$AA$4="EN",K103,"HATA!"))</f>
        <v>225 x 2050 mm, LCD gösterge, ÇİFT sıralı buton yerleşimi, bükümlü, menteşeli kilitli kapak, GURME PANEL + kapı açma-kapama, İnterkom ünitesi ve butonu, Fan butonu. SC24 kartı, Sesli Anons (SD kart ve hoparlörler hariç)  ve 3,5m haberleşme kablosu dahildir.</v>
      </c>
      <c r="D103" s="9"/>
      <c r="H103" t="s">
        <v>169</v>
      </c>
      <c r="I103" t="s">
        <v>170</v>
      </c>
      <c r="J103" t="s">
        <v>169</v>
      </c>
      <c r="K103" t="s">
        <v>314</v>
      </c>
    </row>
    <row r="104" spans="2:11" x14ac:dyDescent="0.2">
      <c r="B104" s="2" t="str">
        <f>IF(Form!$AA$4="TR",H104,IF(Form!$AA$4="EN",J104,"HATA!"))</f>
        <v>AMETAL BS 200 LCD ALCD 80</v>
      </c>
      <c r="C104" s="3" t="str">
        <f>IF(Form!$AA$4="TR",I104,IF(Form!$AA$4="EN",K104,"HATA!"))</f>
        <v>BS 200 (190 x 1000 mm kapak. Bükümsüz + vidalı, --- EKO SERİ ---) 
--- LCD gösterge --- + kapı açma-kapama, İnterkom ünitesi ve butonu, Fan butonu. SC24 kartı, Sesli Anons (SD kart ve hoparlörler hariç)  ve 3,5m haberleşme kablosu dahildir.</v>
      </c>
      <c r="D104" s="9"/>
      <c r="H104" t="s">
        <v>171</v>
      </c>
      <c r="I104" t="s">
        <v>172</v>
      </c>
      <c r="J104" t="s">
        <v>171</v>
      </c>
      <c r="K104" t="s">
        <v>315</v>
      </c>
    </row>
    <row r="105" spans="2:11" x14ac:dyDescent="0.2">
      <c r="B105" s="2" t="str">
        <f>IF(Form!$AA$4="TR",H105,IF(Form!$AA$4="EN",J105,"HATA!"))</f>
        <v>AMETAL BS 2000 LCD ALCD 80</v>
      </c>
      <c r="C105" s="3" t="str">
        <f>IF(Form!$AA$4="TR",I105,IF(Form!$AA$4="EN",K105,"HATA!"))</f>
        <v>BS 200 (190 x 2000 mm kapak. Bükümsüz + vidalı, --- EKO SERİ ---) 
--- LCD gösterge --- + kapı açma-kapama, İnterkom ünitesi ve butonu, Fan butonu. SC24 kartı, Sesli Anons (SD kart ve hoparlörler hariç)  ve 3,5m haberleşme kablosu dahildir.</v>
      </c>
      <c r="D105" s="9"/>
      <c r="H105" t="s">
        <v>173</v>
      </c>
      <c r="I105" t="s">
        <v>174</v>
      </c>
      <c r="J105" t="s">
        <v>173</v>
      </c>
      <c r="K105" t="s">
        <v>316</v>
      </c>
    </row>
    <row r="106" spans="2:11" x14ac:dyDescent="0.2">
      <c r="B106" s="2" t="str">
        <f>IF(Form!$AA$4="TR",H106,IF(Form!$AA$4="EN",J106,"HATA!"))</f>
        <v>AMETAL COP 1120 ATFT 7</v>
      </c>
      <c r="C106" s="3" t="str">
        <f>IF(Form!$AA$4="TR",I106,IF(Form!$AA$4="EN",K106,"HATA!"))</f>
        <v>225 x 1050 mm, TFT gösterge, ÇİFT sıralı buton yerleşimi, bükümlü, menteşeli kilitli kapak, GURME PANEL + kapı açma-kapama, İnterkom ünitesi ve butonu, Fan butonu. SC24 kartı, Sesli Anons (SD kart ve hoparlörler hariç) ve 3,5m haberleşme kablosu dahildir.</v>
      </c>
      <c r="D106" s="9"/>
      <c r="H106" t="s">
        <v>175</v>
      </c>
      <c r="I106" t="s">
        <v>176</v>
      </c>
      <c r="J106" t="s">
        <v>175</v>
      </c>
      <c r="K106" t="s">
        <v>317</v>
      </c>
    </row>
    <row r="107" spans="2:11" x14ac:dyDescent="0.2">
      <c r="B107" s="2" t="str">
        <f>IF(Form!$AA$4="TR",H107,IF(Form!$AA$4="EN",J107,"HATA!"))</f>
        <v>AMETAL COP 2120 ATFT 7</v>
      </c>
      <c r="C107" s="3" t="str">
        <f>IF(Form!$AA$4="TR",I107,IF(Form!$AA$4="EN",K107,"HATA!"))</f>
        <v>225 x 2050 mm, TFT gösterge, ÇİFT sıralı buton yerleşimi, bükümlü, menteşeli kilitli kapak, GURME PANEL + kapı açma-kapama, İnterkom ünitesi ve butonu, Fan butonu. SC24 kartı, Sesli Anons (SD kart ve hoparlörler hariç)  ve 3,5m haberleşme kablosu dahildir.</v>
      </c>
      <c r="D107" s="9"/>
      <c r="H107" t="s">
        <v>177</v>
      </c>
      <c r="I107" t="s">
        <v>178</v>
      </c>
      <c r="J107" t="s">
        <v>177</v>
      </c>
      <c r="K107" t="s">
        <v>318</v>
      </c>
    </row>
    <row r="108" spans="2:11" x14ac:dyDescent="0.2">
      <c r="B108" s="2" t="str">
        <f>IF(Form!$AA$4="TR",H108,IF(Form!$AA$4="EN",J108,"HATA!"))</f>
        <v>AMETAL BS 200 ATFT 7</v>
      </c>
      <c r="C108" s="3" t="str">
        <f>IF(Form!$AA$4="TR",I108,IF(Form!$AA$4="EN",K108,"HATA!"))</f>
        <v>BS 200 (190 x 1000 mm kapak. Bükümsüz + vidalı, --- EKO SERİ ---) 
--- TFT gösterge --- + kapı açma-kapama, İnterkom ünitesi ve butonu, Fan butonu. SC24 kartı, Sesli Anons (SD kart ve hoparlörler hariç)  ve 3,5m haberleşme kablosu dahildir.</v>
      </c>
      <c r="D108" s="9"/>
      <c r="H108" t="s">
        <v>179</v>
      </c>
      <c r="I108" t="s">
        <v>180</v>
      </c>
      <c r="J108" t="s">
        <v>179</v>
      </c>
      <c r="K108" t="s">
        <v>319</v>
      </c>
    </row>
    <row r="109" spans="2:11" x14ac:dyDescent="0.2">
      <c r="B109" s="2" t="str">
        <f>IF(Form!$AA$4="TR",H109,IF(Form!$AA$4="EN",J109,"HATA!"))</f>
        <v>AMETAL BS 2000 ATFT 7</v>
      </c>
      <c r="C109" s="3" t="str">
        <f>IF(Form!$AA$4="TR",I109,IF(Form!$AA$4="EN",K109,"HATA!"))</f>
        <v>BS 200 (190 x 2000 mm kapak. Bükümsüz + vidalı, --- EKO SERİ ---) 
--- TFT gösterge --- + kapı açma-kapama, İnterkom ünitesi ve butonu, Fan butonu. SC24 kartı, Sesli Anons (SD kart ve hoparlörler hariç)  ve 3,5m haberleşme kablosu dahildir.</v>
      </c>
      <c r="D109" s="9"/>
      <c r="H109" t="s">
        <v>181</v>
      </c>
      <c r="I109" t="s">
        <v>182</v>
      </c>
      <c r="J109" t="s">
        <v>181</v>
      </c>
      <c r="K109" t="s">
        <v>320</v>
      </c>
    </row>
    <row r="110" spans="2:11" x14ac:dyDescent="0.2">
      <c r="B110" s="2" t="str">
        <f>IF(Form!$AA$4="TR",H110,IF(Form!$AA$4="EN",J110,"HATA!"))</f>
        <v>AMETAL COP 1120 DMBUS 630</v>
      </c>
      <c r="C110" s="3" t="str">
        <f>IF(Form!$AA$4="TR",I110,IF(Form!$AA$4="EN",K110,"HATA!"))</f>
        <v>225 x 1050 mm, Dot-matris gösterge, ÇİFT sıralı buton yerleşimi, bükümlü, menteşeli kilitli kapak, GURME PANEL + kapı açma-kapama, İnterkom ünitesi ve butonu, Fan butonu. SC24 kartı, Sesli Anons (SD kart ve hoparlörler hariç) ve 3,5m haberleşme kablosu dahildir.</v>
      </c>
      <c r="D110" s="9"/>
      <c r="H110" t="s">
        <v>183</v>
      </c>
      <c r="I110" t="s">
        <v>184</v>
      </c>
      <c r="J110" t="s">
        <v>183</v>
      </c>
      <c r="K110" t="s">
        <v>321</v>
      </c>
    </row>
    <row r="111" spans="2:11" x14ac:dyDescent="0.2">
      <c r="B111" s="2" t="str">
        <f>IF(Form!$AA$4="TR",H111,IF(Form!$AA$4="EN",J111,"HATA!"))</f>
        <v>AMETAL COP 2120 DMBUS 630</v>
      </c>
      <c r="C111" s="3" t="str">
        <f>IF(Form!$AA$4="TR",I111,IF(Form!$AA$4="EN",K111,"HATA!"))</f>
        <v>225 x 2050 mm, Dot-matris gösterge, ÇİFT sıralı buton yerleşimi, bükümlü, menteşeli kilitli kapak, GURME PANEL + kapı açma-kapama, İnterkom ünitesi ve butonu, Fan butonu. SC24 kartı, Sesli Anons (SD kart ve hoparlörler hariç)  ve 3,5m haberleşme kablosu dahildir.</v>
      </c>
      <c r="D111" s="9"/>
      <c r="H111" t="s">
        <v>185</v>
      </c>
      <c r="I111" t="s">
        <v>186</v>
      </c>
      <c r="J111" t="s">
        <v>185</v>
      </c>
      <c r="K111" t="s">
        <v>322</v>
      </c>
    </row>
    <row r="112" spans="2:11" x14ac:dyDescent="0.2">
      <c r="B112" s="2" t="str">
        <f>IF(Form!$AA$4="TR",H112,IF(Form!$AA$4="EN",J112,"HATA!"))</f>
        <v>AMETAL BS 200 DMBUS 630</v>
      </c>
      <c r="C112" s="3" t="str">
        <f>IF(Form!$AA$4="TR",I112,IF(Form!$AA$4="EN",K112,"HATA!"))</f>
        <v>BS 200 (190 x 1000 mm kapak. Bükümsüz + vidalı, --- EKO SERİ ---) 
--- Dot-matris gösterge --- + kapı açma-kapama, İnterkom ünitesi ve butonu, Fan butonu. SC24 kartı, Sesli Anons (SD kart ve hoparlörler hariç)  ve 3,5m haberleşme kablosu dahildir.</v>
      </c>
      <c r="D112" s="9"/>
      <c r="H112" t="s">
        <v>187</v>
      </c>
      <c r="I112" t="s">
        <v>188</v>
      </c>
      <c r="J112" t="s">
        <v>187</v>
      </c>
      <c r="K112" t="s">
        <v>323</v>
      </c>
    </row>
    <row r="113" spans="2:11" x14ac:dyDescent="0.2">
      <c r="B113" s="2" t="str">
        <f>IF(Form!$AA$4="TR",H113,IF(Form!$AA$4="EN",J113,"HATA!"))</f>
        <v>AMETAL BS 2000 DMBUS 630</v>
      </c>
      <c r="C113" s="3" t="str">
        <f>IF(Form!$AA$4="TR",I113,IF(Form!$AA$4="EN",K113,"HATA!"))</f>
        <v>BS 200 (190 x 2000 mm kapak. Bükümsüz + vidalı, --- EKO SERİ ---) 
--- Dot-matris gösterge --- + kapı açma-kapama, İnterkom ünitesi ve butonu, Fan butonu. SC24 kartı, Sesli Anons (SD kart ve hoparlörler hariç)  ve 3,5m haberleşme kablosu dahildir.</v>
      </c>
      <c r="D113" s="9"/>
      <c r="H113" t="s">
        <v>189</v>
      </c>
      <c r="I113" t="s">
        <v>190</v>
      </c>
      <c r="J113" t="s">
        <v>189</v>
      </c>
      <c r="K113" t="s">
        <v>324</v>
      </c>
    </row>
    <row r="114" spans="2:11" x14ac:dyDescent="0.2">
      <c r="B114" s="2" t="str">
        <f>IF(Form!$AA$4="TR",H114,IF(Form!$AA$4="EN",J114,"HATA!"))</f>
        <v>Mik-el &amp; But-San Seri Haberleşmeli Kabin Butonyerleri</v>
      </c>
      <c r="C114" s="3"/>
      <c r="D114" s="9"/>
      <c r="H114" t="s">
        <v>191</v>
      </c>
      <c r="J114" t="s">
        <v>562</v>
      </c>
    </row>
    <row r="115" spans="2:11" x14ac:dyDescent="0.2">
      <c r="B115" s="2" t="str">
        <f>IF(Form!$AA$4="TR",H115,IF(Form!$AA$4="EN",J115,"HATA!"))</f>
        <v>BUT-SAN YARIM BOY KUTUSUZ 105*55 B-LCD Q5MENS/LENS</v>
      </c>
      <c r="C115" s="3" t="str">
        <f>IF(Form!$AA$4="TR",I115,IF(Form!$AA$4="EN",K115,"HATA!"))</f>
        <v>Çift sıralı buton yerleşimi, LCD gösterge, bükümlü, + kapı açma-kapama, İnterkom ünitesi ve butonu, Fan butonu ve röle kartı - SC24 kartı, Sesli Anons (SD kart ve hoparlörler hariç) ve 3,5m haberleşme kablosu dahildir.</v>
      </c>
      <c r="D115" s="9"/>
      <c r="F115" s="5" t="s">
        <v>325</v>
      </c>
      <c r="H115" t="s">
        <v>326</v>
      </c>
      <c r="I115" t="s">
        <v>327</v>
      </c>
      <c r="J115" t="s">
        <v>328</v>
      </c>
      <c r="K115" t="s">
        <v>329</v>
      </c>
    </row>
    <row r="116" spans="2:11" x14ac:dyDescent="0.2">
      <c r="B116" s="2" t="str">
        <f>IF(Form!$AA$4="TR",H116,IF(Form!$AA$4="EN",J116,"HATA!"))</f>
        <v>BUT-SAN TAM BOY KUTUSUZ 105*55 B-LCD Q5MENS/LENS</v>
      </c>
      <c r="C116" s="3" t="str">
        <f>IF(Form!$AA$4="TR",I116,IF(Form!$AA$4="EN",K116,"HATA!"))</f>
        <v>180 x 1990 mm, LCD gösterge, çift sıralı buton yerleşimi, bükümlü, + kapı açma-kapama, İnterkom ünitesi ve butonu, Fan butonu ve röle kartı - SC24 kartı, Sesli Anons (SD kart ve hoparlörler hariç) ve 3,5m haberleşme kablosu dahildir.</v>
      </c>
      <c r="D116" s="9"/>
      <c r="H116" t="s">
        <v>330</v>
      </c>
      <c r="I116" t="s">
        <v>331</v>
      </c>
      <c r="J116" t="s">
        <v>332</v>
      </c>
      <c r="K116" t="s">
        <v>333</v>
      </c>
    </row>
    <row r="117" spans="2:11" x14ac:dyDescent="0.2">
      <c r="B117" s="2" t="str">
        <f>IF(Form!$AA$4="TR",H117,IF(Form!$AA$4="EN",J117,"HATA!"))</f>
        <v>BUT-SAN YARIM BOY KUTUSUZ DOT-MATRİS Q5MENS/LENS</v>
      </c>
      <c r="C117" s="3" t="str">
        <f>IF(Form!$AA$4="TR",I117,IF(Form!$AA$4="EN",K117,"HATA!"))</f>
        <v>Çift sıralı buton yerleşimi, Dot-matris gösterge, bükümlü, + kapı açma-kapama, İnterkom ünitesi ve butonu, Fan butonu ve röle kartı - SC24 kartı, Sesli Anons (SD kart ve hoparlörler hariç) ve 3,5m haberleşme kablosu dahildir.</v>
      </c>
      <c r="D117" s="9"/>
      <c r="H117" t="s">
        <v>334</v>
      </c>
      <c r="I117" t="s">
        <v>335</v>
      </c>
      <c r="J117" t="s">
        <v>336</v>
      </c>
      <c r="K117" t="s">
        <v>337</v>
      </c>
    </row>
    <row r="118" spans="2:11" x14ac:dyDescent="0.2">
      <c r="B118" s="2" t="str">
        <f>IF(Form!$AA$4="TR",H118,IF(Form!$AA$4="EN",J118,"HATA!"))</f>
        <v>BUT-SAN TAM BOY KUTUSUZ DOT-MATRİS Q5MENS/LENS</v>
      </c>
      <c r="C118" s="3" t="str">
        <f>IF(Form!$AA$4="TR",I118,IF(Form!$AA$4="EN",K118,"HATA!"))</f>
        <v>180 x 1990 mm, Dot-matris gösterge, çift sıralı buton yerleşimi, bükümlü, + kapı açma-kapama, İnterkom ünitesi ve butonu, Fan butonu ve röle kartı - SC24 kartı, Sesli Anons (SD kart ve hoparlörler hariç) ve 3,5m haberleşme kablosu dahildir.</v>
      </c>
      <c r="D118" s="9"/>
      <c r="H118" t="s">
        <v>338</v>
      </c>
      <c r="I118" t="s">
        <v>339</v>
      </c>
      <c r="J118" t="s">
        <v>340</v>
      </c>
      <c r="K118" t="s">
        <v>341</v>
      </c>
    </row>
    <row r="119" spans="2:11" x14ac:dyDescent="0.2">
      <c r="B119" s="2" t="str">
        <f>IF(Form!$AA$4="TR",H119,IF(Form!$AA$4="EN",J119,"HATA!"))</f>
        <v>BUT-SAN YARIM BOY KUTUSUZ 105*55 B-LCD FX6/B3-ENP.LS</v>
      </c>
      <c r="C119" s="3" t="str">
        <f>IF(Form!$AA$4="TR",I119,IF(Form!$AA$4="EN",K119,"HATA!"))</f>
        <v>Çift sıralı buton yerleşimi, LCD gösterge, bükümlü, + kapı açma-kapama, İnterkom ünitesi ve butonu, Fan butonu ve röle kartı - SC24 kartı, Sesli Anons (SD kart ve hoparlörler hariç) ve 3,5m haberleşme kablosu dahildir.</v>
      </c>
      <c r="D119" s="9"/>
      <c r="F119" s="5" t="s">
        <v>325</v>
      </c>
      <c r="H119" t="s">
        <v>342</v>
      </c>
      <c r="I119" t="s">
        <v>327</v>
      </c>
      <c r="J119" t="s">
        <v>343</v>
      </c>
      <c r="K119" t="s">
        <v>329</v>
      </c>
    </row>
    <row r="120" spans="2:11" x14ac:dyDescent="0.2">
      <c r="B120" s="2" t="str">
        <f>IF(Form!$AA$4="TR",H120,IF(Form!$AA$4="EN",J120,"HATA!"))</f>
        <v>BUT-SAN TAM BOY KUTUSUZ 105*55 B-LCD FX6/B3-ENP.LS</v>
      </c>
      <c r="C120" s="3" t="str">
        <f>IF(Form!$AA$4="TR",I120,IF(Form!$AA$4="EN",K120,"HATA!"))</f>
        <v>180 x 1990 mm, LCD gösterge, çift sıralı buton yerleşimi, bükümlü, + kapı açma-kapama, İnterkom ünitesi ve butonu, Fan butonu ve röle kartı - SC24 kartı, Sesli Anons (SD kart ve hoparlörler hariç) ve 3,5m haberleşme kablosu dahildir.</v>
      </c>
      <c r="D120" s="9"/>
      <c r="H120" t="s">
        <v>344</v>
      </c>
      <c r="I120" t="s">
        <v>331</v>
      </c>
      <c r="J120" t="s">
        <v>345</v>
      </c>
      <c r="K120" t="s">
        <v>333</v>
      </c>
    </row>
    <row r="121" spans="2:11" x14ac:dyDescent="0.2">
      <c r="B121" s="2" t="str">
        <f>IF(Form!$AA$4="TR",H121,IF(Form!$AA$4="EN",J121,"HATA!"))</f>
        <v>BUT-SAN YARIM BOY KUTUSUZ DOT-MATRİS FX6/B3-ENP.LS</v>
      </c>
      <c r="C121" s="3" t="str">
        <f>IF(Form!$AA$4="TR",I121,IF(Form!$AA$4="EN",K121,"HATA!"))</f>
        <v>Çift sıralı buton yerleşimi, Dot-matris gösterge, bükümlü, + kapı açma-kapama, İnterkom ünitesi ve butonu, Fan butonu ve röle kartı - SC24 kartı, Sesli Anons (SD kart ve hoparlörler hariç) ve 3,5m haberleşme kablosu dahildir.</v>
      </c>
      <c r="D121" s="9"/>
      <c r="H121" t="s">
        <v>346</v>
      </c>
      <c r="I121" t="s">
        <v>335</v>
      </c>
      <c r="J121" t="s">
        <v>347</v>
      </c>
      <c r="K121" t="s">
        <v>337</v>
      </c>
    </row>
    <row r="122" spans="2:11" x14ac:dyDescent="0.2">
      <c r="B122" s="2" t="str">
        <f>IF(Form!$AA$4="TR",H122,IF(Form!$AA$4="EN",J122,"HATA!"))</f>
        <v>BUT-SAN TAM BOY KUTUSUZ DOT-MATRİS FX6/B3-ENP.LS</v>
      </c>
      <c r="C122" s="3" t="str">
        <f>IF(Form!$AA$4="TR",I122,IF(Form!$AA$4="EN",K122,"HATA!"))</f>
        <v>180 x 1990 mm, Dot-matris gösterge, çift sıralı buton yerleşimi, bükümlü, + kapı açma-kapama, İnterkom ünitesi ve butonu, Fan butonu ve röle kartı - SC24 kartı, Sesli Anons (SD kart ve hoparlörler hariç) ve 3,5m haberleşme kablosu dahildir.</v>
      </c>
      <c r="D122" s="9"/>
      <c r="H122" t="s">
        <v>348</v>
      </c>
      <c r="I122" t="s">
        <v>339</v>
      </c>
      <c r="J122" t="s">
        <v>349</v>
      </c>
      <c r="K122" t="s">
        <v>341</v>
      </c>
    </row>
    <row r="123" spans="2:11" x14ac:dyDescent="0.2">
      <c r="B123" s="2" t="str">
        <f>IF(Form!$AA$4="TR",H123,IF(Form!$AA$4="EN",J123,"HATA!"))</f>
        <v>BUT-SAN YARIM BOY KUTUSUZ 105*55 B-LCD V2-P</v>
      </c>
      <c r="C123" s="3" t="str">
        <f>IF(Form!$AA$4="TR",I123,IF(Form!$AA$4="EN",K123,"HATA!"))</f>
        <v>Çift sıralı buton yerleşimi, LCD gösterge, bükümlü, + kapı açma-kapama, İnterkom ünitesi ve butonu, Fan butonu ve röle kartı - SC24 kartı, Sesli Anons (SD kart ve hoparlörler hariç) ve 3,5m haberleşme kablosu dahildir.</v>
      </c>
      <c r="D123" s="9"/>
      <c r="F123" s="5" t="s">
        <v>325</v>
      </c>
      <c r="H123" t="s">
        <v>350</v>
      </c>
      <c r="I123" t="s">
        <v>327</v>
      </c>
      <c r="J123" t="s">
        <v>351</v>
      </c>
      <c r="K123" t="s">
        <v>329</v>
      </c>
    </row>
    <row r="124" spans="2:11" x14ac:dyDescent="0.2">
      <c r="B124" s="2" t="str">
        <f>IF(Form!$AA$4="TR",H124,IF(Form!$AA$4="EN",J124,"HATA!"))</f>
        <v>BUT-SAN TAM BOY KUTUSUZ 105*55 B-LCD V2-P</v>
      </c>
      <c r="C124" s="3" t="str">
        <f>IF(Form!$AA$4="TR",I124,IF(Form!$AA$4="EN",K124,"HATA!"))</f>
        <v>180 x 1990 mm, LCD gösterge, çift sıralı buton yerleşimi, bükümlü, + kapı açma-kapama, İnterkom ünitesi ve butonu, Fan butonu ve röle kartı - SC24 kartı, Sesli Anons (SD kart ve hoparlörler hariç) ve 3,5m haberleşme kablosu dahildir.</v>
      </c>
      <c r="D124" s="9"/>
      <c r="H124" t="s">
        <v>352</v>
      </c>
      <c r="I124" t="s">
        <v>331</v>
      </c>
      <c r="J124" t="s">
        <v>353</v>
      </c>
      <c r="K124" t="s">
        <v>333</v>
      </c>
    </row>
    <row r="125" spans="2:11" x14ac:dyDescent="0.2">
      <c r="B125" s="2" t="str">
        <f>IF(Form!$AA$4="TR",H125,IF(Form!$AA$4="EN",J125,"HATA!"))</f>
        <v>BUT-SAN YARIM BOY KUTUSUZ DOT-MATRİS V2-P</v>
      </c>
      <c r="C125" s="3" t="str">
        <f>IF(Form!$AA$4="TR",I125,IF(Form!$AA$4="EN",K125,"HATA!"))</f>
        <v>Çift sıralı buton yerleşimi, Dot-matris gösterge, bükümlü, + kapı açma-kapama, İnterkom ünitesi ve butonu, Fan butonu ve röle kartı - SC24 kartı, Sesli Anons (SD kart ve hoparlörler hariç) ve 3,5m haberleşme kablosu dahildir.</v>
      </c>
      <c r="D125" s="9"/>
      <c r="H125" t="s">
        <v>354</v>
      </c>
      <c r="I125" t="s">
        <v>335</v>
      </c>
      <c r="J125" t="s">
        <v>355</v>
      </c>
      <c r="K125" t="s">
        <v>337</v>
      </c>
    </row>
    <row r="126" spans="2:11" x14ac:dyDescent="0.2">
      <c r="B126" s="2" t="str">
        <f>IF(Form!$AA$4="TR",H126,IF(Form!$AA$4="EN",J126,"HATA!"))</f>
        <v>BUT-SAN TAM BOY KUTUSUZ DOT-MATRİS V2-P</v>
      </c>
      <c r="C126" s="3" t="str">
        <f>IF(Form!$AA$4="TR",I126,IF(Form!$AA$4="EN",K126,"HATA!"))</f>
        <v>180 x 1990 mm, Dot-matris gösterge, çift sıralı buton yerleşimi, bükümlü, + kapı açma-kapama, İnterkom ünitesi ve butonu, Fan butonu ve röle kartı - SC24 kartı, Sesli Anons (SD kart ve hoparlörler hariç) ve 3,5m haberleşme kablosu dahildir.</v>
      </c>
      <c r="D126" s="9"/>
      <c r="H126" t="s">
        <v>356</v>
      </c>
      <c r="I126" t="s">
        <v>339</v>
      </c>
      <c r="J126" t="s">
        <v>357</v>
      </c>
      <c r="K126" t="s">
        <v>341</v>
      </c>
    </row>
    <row r="127" spans="2:11" x14ac:dyDescent="0.2">
      <c r="B127" s="2" t="str">
        <f>IF(Form!$AA$4="TR",H127,IF(Form!$AA$4="EN",J127,"HATA!"))</f>
        <v>Göstergesiz Seri Haberleşme Kabin Butonyeri Kartı</v>
      </c>
      <c r="H127" t="s">
        <v>377</v>
      </c>
      <c r="J127" t="s">
        <v>561</v>
      </c>
    </row>
    <row r="128" spans="2:11" x14ac:dyDescent="0.2">
      <c r="B128" s="2" t="str">
        <f>IF(Form!$AA$4="TR",H128,IF(Form!$AA$4="EN",J128,"HATA!"))</f>
        <v>SC24-T4</v>
      </c>
      <c r="C128" s="3" t="str">
        <f>IF(Form!$AA$4="TR",I128,IF(Form!$AA$4="EN",K128,"HATA!"))</f>
        <v>Kabin butonyeri için 4'lü konnektörlü çağrı butonlarına uygun, göstergesiz seri haberleşme kartı + Sesli Anons 
(SD kart ve hoparlörler hariç)</v>
      </c>
      <c r="H128" t="s">
        <v>380</v>
      </c>
      <c r="I128" t="s">
        <v>379</v>
      </c>
      <c r="J128" t="s">
        <v>380</v>
      </c>
      <c r="K128" t="s">
        <v>378</v>
      </c>
    </row>
    <row r="129" spans="2:11" x14ac:dyDescent="0.2">
      <c r="B129" s="2" t="str">
        <f>IF(Form!$AA$4="TR",H129,IF(Form!$AA$4="EN",J129,"HATA!"))</f>
        <v>SC24-T3</v>
      </c>
      <c r="C129" s="3" t="str">
        <f>IF(Form!$AA$4="TR",I129,IF(Form!$AA$4="EN",K129,"HATA!"))</f>
        <v>Kabin butonyeri için 3'lü konnektörlü çağrı butonlarına uygun, göstergesiz seri haberleşme kartı + Sesli Anons 
(SD kart ve hoparlörler hariç)</v>
      </c>
      <c r="H129" t="s">
        <v>381</v>
      </c>
      <c r="I129" t="s">
        <v>382</v>
      </c>
      <c r="J129" t="s">
        <v>381</v>
      </c>
      <c r="K129" t="s">
        <v>383</v>
      </c>
    </row>
  </sheetData>
  <sheetProtection password="CC5D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C88"/>
  <sheetViews>
    <sheetView workbookViewId="0">
      <selection activeCell="A4" sqref="A4"/>
    </sheetView>
  </sheetViews>
  <sheetFormatPr defaultRowHeight="12.75" x14ac:dyDescent="0.2"/>
  <cols>
    <col min="1" max="2" width="75.42578125" bestFit="1" customWidth="1"/>
    <col min="3" max="3" width="71.140625" bestFit="1" customWidth="1"/>
  </cols>
  <sheetData>
    <row r="1" spans="1:3" x14ac:dyDescent="0.2">
      <c r="A1" t="s">
        <v>542</v>
      </c>
    </row>
    <row r="2" spans="1:3" x14ac:dyDescent="0.2">
      <c r="A2" t="str">
        <f>IF(Form!$AA$4="TR",Metinler!B2,IF(Form!$AA$4="EN",Metinler!C2,"HATA!"))</f>
        <v>Formu Temizle</v>
      </c>
      <c r="B2" t="s">
        <v>540</v>
      </c>
      <c r="C2" t="s">
        <v>541</v>
      </c>
    </row>
    <row r="3" spans="1:3" x14ac:dyDescent="0.2">
      <c r="A3" t="str">
        <f>IF(Form!$AA$4="TR",Metinler!B3,IF(Form!$AA$4="EN",Metinler!C3,"HATA!"))</f>
        <v>Formu Temizlemek istediğinize emin misiniz? Girdiğiniz bütün veriler silinecektir!</v>
      </c>
      <c r="B3" t="s">
        <v>543</v>
      </c>
      <c r="C3" t="s">
        <v>544</v>
      </c>
    </row>
    <row r="18" spans="1:3" x14ac:dyDescent="0.2">
      <c r="A18" t="str">
        <f>IF(Form!$AA$4="TR",Metinler!B18,IF(Form!$AA$4="EN",Metinler!C18,"HATA!"))</f>
        <v>MİK-EL ELEKTRONİK KUMANDA PANOSU &amp; BUTONYER TEKLİF / SİPARİŞ FORMU</v>
      </c>
      <c r="B18" t="s">
        <v>410</v>
      </c>
      <c r="C18" t="s">
        <v>409</v>
      </c>
    </row>
    <row r="19" spans="1:3" x14ac:dyDescent="0.2">
      <c r="A19" t="str">
        <f>IF(Form!$AA$4="TR",Metinler!B19,IF(Form!$AA$4="EN",Metinler!C19,"HATA!"))</f>
        <v>Firma Adı</v>
      </c>
      <c r="B19" t="s">
        <v>411</v>
      </c>
      <c r="C19" t="s">
        <v>397</v>
      </c>
    </row>
    <row r="20" spans="1:3" x14ac:dyDescent="0.2">
      <c r="A20" t="str">
        <f>IF(Form!$AA$4="TR",Metinler!B20,IF(Form!$AA$4="EN",Metinler!C20,"HATA!"))</f>
        <v>Referans/Proje Adı</v>
      </c>
      <c r="B20" t="s">
        <v>412</v>
      </c>
      <c r="C20" t="s">
        <v>398</v>
      </c>
    </row>
    <row r="21" spans="1:3" x14ac:dyDescent="0.2">
      <c r="A21" t="str">
        <f>IF(Form!$AA$4="TR",Metinler!B21,IF(Form!$AA$4="EN",Metinler!C21,"HATA!"))</f>
        <v>E-posta Adresi</v>
      </c>
      <c r="B21" t="s">
        <v>413</v>
      </c>
      <c r="C21" t="s">
        <v>414</v>
      </c>
    </row>
    <row r="22" spans="1:3" x14ac:dyDescent="0.2">
      <c r="A22" t="str">
        <f>IF(Form!$AA$4="TR",Metinler!B22,IF(Form!$AA$4="EN",Metinler!C22,"HATA!"))</f>
        <v>Adet</v>
      </c>
      <c r="B22" t="s">
        <v>415</v>
      </c>
      <c r="C22" t="s">
        <v>399</v>
      </c>
    </row>
    <row r="23" spans="1:3" x14ac:dyDescent="0.2">
      <c r="A23" t="str">
        <f>IF(Form!$AA$4="TR",Metinler!B23,IF(Form!$AA$4="EN",Metinler!C23,"HATA!"))</f>
        <v>adet</v>
      </c>
      <c r="B23" t="s">
        <v>416</v>
      </c>
      <c r="C23" t="s">
        <v>97</v>
      </c>
    </row>
    <row r="24" spans="1:3" x14ac:dyDescent="0.2">
      <c r="A24" t="str">
        <f>IF(Form!$AA$4="TR",Metinler!B24,IF(Form!$AA$4="EN",Metinler!C24,"HATA!"))</f>
        <v>Tarih</v>
      </c>
      <c r="B24" t="s">
        <v>417</v>
      </c>
      <c r="C24" t="s">
        <v>400</v>
      </c>
    </row>
    <row r="25" spans="1:3" x14ac:dyDescent="0.2">
      <c r="A25" t="str">
        <f>IF(Form!$AA$4="TR",Metinler!B25,IF(Form!$AA$4="EN",Metinler!C25,"HATA!"))</f>
        <v>Talep Edilen Teslim Tarihi</v>
      </c>
      <c r="B25" t="s">
        <v>559</v>
      </c>
      <c r="C25" t="s">
        <v>560</v>
      </c>
    </row>
    <row r="26" spans="1:3" x14ac:dyDescent="0.2">
      <c r="A26" t="str">
        <f>IF(Form!$AA$4="TR",Metinler!B26,IF(Form!$AA$4="EN",Metinler!C26,"HATA!"))</f>
        <v>Kumanda Sistemi Modeli</v>
      </c>
      <c r="B26" t="s">
        <v>418</v>
      </c>
      <c r="C26" t="s">
        <v>402</v>
      </c>
    </row>
    <row r="27" spans="1:3" x14ac:dyDescent="0.2">
      <c r="A27" t="str">
        <f>IF(Form!$AA$4="TR",Metinler!B27,IF(Form!$AA$4="EN",Metinler!C27,"HATA!"))</f>
        <v>Lütfen kumanda sistemini seçiniz</v>
      </c>
      <c r="B27" t="s">
        <v>538</v>
      </c>
      <c r="C27" t="s">
        <v>537</v>
      </c>
    </row>
    <row r="28" spans="1:3" x14ac:dyDescent="0.2">
      <c r="A28" t="str">
        <f>IF(Form!$AA$4="TR",Metinler!B28,IF(Form!$AA$4="EN",Metinler!C28,"HATA!"))</f>
        <v>Kumanda Türü</v>
      </c>
      <c r="B28" t="s">
        <v>419</v>
      </c>
      <c r="C28" t="s">
        <v>401</v>
      </c>
    </row>
    <row r="29" spans="1:3" x14ac:dyDescent="0.2">
      <c r="A29" t="str">
        <f>IF(Form!$AA$4="TR",Metinler!B29,IF(Form!$AA$4="EN",Metinler!C29,"HATA!"))</f>
        <v>Tek / Grup Çalışma</v>
      </c>
      <c r="B29" t="s">
        <v>423</v>
      </c>
      <c r="C29" t="s">
        <v>424</v>
      </c>
    </row>
    <row r="30" spans="1:3" x14ac:dyDescent="0.2">
      <c r="A30" t="str">
        <f>IF(Form!$AA$4="TR",Metinler!B30,IF(Form!$AA$4="EN",Metinler!C30,"HATA!"))</f>
        <v>Tahrik Türü</v>
      </c>
      <c r="B30" t="s">
        <v>465</v>
      </c>
      <c r="C30" t="s">
        <v>0</v>
      </c>
    </row>
    <row r="31" spans="1:3" x14ac:dyDescent="0.2">
      <c r="A31" t="str">
        <f>IF(Form!$AA$4="TR",Metinler!B31,IF(Form!$AA$4="EN",Metinler!C31,"HATA!"))</f>
        <v>Asansör Standardı</v>
      </c>
      <c r="B31" t="s">
        <v>420</v>
      </c>
      <c r="C31" t="s">
        <v>393</v>
      </c>
    </row>
    <row r="32" spans="1:3" x14ac:dyDescent="0.2">
      <c r="A32" t="str">
        <f>IF(Form!$AA$4="TR",Metinler!B32,IF(Form!$AA$4="EN",Metinler!C32,"HATA!"))</f>
        <v>Genel Özellikler</v>
      </c>
      <c r="B32" t="s">
        <v>421</v>
      </c>
      <c r="C32" t="s">
        <v>231</v>
      </c>
    </row>
    <row r="33" spans="1:3" x14ac:dyDescent="0.2">
      <c r="A33" t="str">
        <f>IF(Form!$AA$4="TR",Metinler!B33,IF(Form!$AA$4="EN",Metinler!C33,"HATA!"))</f>
        <v>Durak Sayısı</v>
      </c>
      <c r="B33" t="s">
        <v>422</v>
      </c>
      <c r="C33" t="s">
        <v>193</v>
      </c>
    </row>
    <row r="34" spans="1:3" x14ac:dyDescent="0.2">
      <c r="A34" t="str">
        <f>IF(Form!$AA$4="TR",Metinler!B34,IF(Form!$AA$4="EN",Metinler!C34,"HATA!"))</f>
        <v>Motor / Hidrolik</v>
      </c>
      <c r="B34" t="s">
        <v>426</v>
      </c>
      <c r="C34" t="s">
        <v>425</v>
      </c>
    </row>
    <row r="35" spans="1:3" x14ac:dyDescent="0.2">
      <c r="A35" t="str">
        <f>IF(Form!$AA$4="TR",Metinler!B35,IF(Form!$AA$4="EN",Metinler!C35,"HATA!"))</f>
        <v>Konum Bilgisi</v>
      </c>
      <c r="B35" t="s">
        <v>466</v>
      </c>
      <c r="C35" t="s">
        <v>427</v>
      </c>
    </row>
    <row r="36" spans="1:3" x14ac:dyDescent="0.2">
      <c r="A36" t="str">
        <f>IF(Form!$AA$4="TR",Metinler!B36,IF(Form!$AA$4="EN",Metinler!C36,"HATA!"))</f>
        <v>Durak</v>
      </c>
      <c r="B36" t="s">
        <v>428</v>
      </c>
      <c r="C36" t="s">
        <v>1</v>
      </c>
    </row>
    <row r="37" spans="1:3" x14ac:dyDescent="0.2">
      <c r="A37" t="str">
        <f>IF(Form!$AA$4="TR",Metinler!B37,IF(Form!$AA$4="EN",Metinler!C37,"HATA!"))</f>
        <v>Güç / Akım</v>
      </c>
      <c r="B37" t="s">
        <v>429</v>
      </c>
      <c r="C37" t="s">
        <v>4</v>
      </c>
    </row>
    <row r="38" spans="1:3" x14ac:dyDescent="0.2">
      <c r="A38" t="str">
        <f>IF(Form!$AA$4="TR",Metinler!B38,IF(Form!$AA$4="EN",Metinler!C38,"HATA!"))</f>
        <v>Kabin Kapasitesi</v>
      </c>
      <c r="B38" t="s">
        <v>431</v>
      </c>
      <c r="C38" t="s">
        <v>430</v>
      </c>
    </row>
    <row r="39" spans="1:3" x14ac:dyDescent="0.2">
      <c r="A39" t="str">
        <f>IF(Form!$AA$4="TR",Metinler!B39,IF(Form!$AA$4="EN",Metinler!C39,"HATA!"))</f>
        <v>Kabin Hızı</v>
      </c>
      <c r="B39" t="s">
        <v>467</v>
      </c>
      <c r="C39" t="s">
        <v>12</v>
      </c>
    </row>
    <row r="40" spans="1:3" x14ac:dyDescent="0.2">
      <c r="A40" t="str">
        <f>IF(Form!$AA$4="TR",Metinler!B40,IF(Form!$AA$4="EN",Metinler!C40,"HATA!"))</f>
        <v>Motor Fren Gerilimi</v>
      </c>
      <c r="B40" t="s">
        <v>432</v>
      </c>
      <c r="C40" t="s">
        <v>403</v>
      </c>
    </row>
    <row r="41" spans="1:3" x14ac:dyDescent="0.2">
      <c r="A41" t="str">
        <f>IF(Form!$AA$4="TR",Metinler!B41,IF(Form!$AA$4="EN",Metinler!C41,"HATA!"))</f>
        <v>Kapılar</v>
      </c>
      <c r="B41" t="s">
        <v>433</v>
      </c>
      <c r="C41" t="s">
        <v>230</v>
      </c>
    </row>
    <row r="42" spans="1:3" x14ac:dyDescent="0.2">
      <c r="A42" t="str">
        <f>IF(Form!$AA$4="TR",Metinler!B42,IF(Form!$AA$4="EN",Metinler!C42,"HATA!"))</f>
        <v>Otomatik Kapı</v>
      </c>
      <c r="B42" t="s">
        <v>435</v>
      </c>
      <c r="C42" t="s">
        <v>434</v>
      </c>
    </row>
    <row r="43" spans="1:3" x14ac:dyDescent="0.2">
      <c r="A43" t="str">
        <f>IF(Form!$AA$4="TR",Metinler!B43,IF(Form!$AA$4="EN",Metinler!C43,"HATA!"))</f>
        <v>Kat Kapısı</v>
      </c>
      <c r="B43" t="s">
        <v>437</v>
      </c>
      <c r="C43" t="s">
        <v>436</v>
      </c>
    </row>
    <row r="44" spans="1:3" x14ac:dyDescent="0.2">
      <c r="A44" t="str">
        <f>IF(Form!$AA$4="TR",Metinler!B44,IF(Form!$AA$4="EN",Metinler!C44,"HATA!"))</f>
        <v>Kapı Mot Volt</v>
      </c>
      <c r="B44" t="s">
        <v>468</v>
      </c>
      <c r="C44" t="s">
        <v>469</v>
      </c>
    </row>
    <row r="45" spans="1:3" x14ac:dyDescent="0.2">
      <c r="A45" t="str">
        <f>IF(Form!$AA$4="TR",Metinler!B45,IF(Form!$AA$4="EN",Metinler!C45,"HATA!"))</f>
        <v>2. Kapı (eğer varsa)</v>
      </c>
      <c r="B45" t="s">
        <v>438</v>
      </c>
      <c r="C45" t="s">
        <v>229</v>
      </c>
    </row>
    <row r="46" spans="1:3" x14ac:dyDescent="0.2">
      <c r="A46" t="str">
        <f>IF(Form!$AA$4="TR",Metinler!B46,IF(Form!$AA$4="EN",Metinler!C46,"HATA!"))</f>
        <v>Otomatik Kapı</v>
      </c>
      <c r="B46" t="s">
        <v>435</v>
      </c>
      <c r="C46" t="s">
        <v>434</v>
      </c>
    </row>
    <row r="47" spans="1:3" x14ac:dyDescent="0.2">
      <c r="A47" t="str">
        <f>IF(Form!$AA$4="TR",Metinler!B47,IF(Form!$AA$4="EN",Metinler!C47,"HATA!"))</f>
        <v>Kat Kapısı</v>
      </c>
      <c r="B47" t="s">
        <v>437</v>
      </c>
      <c r="C47" t="s">
        <v>436</v>
      </c>
    </row>
    <row r="48" spans="1:3" x14ac:dyDescent="0.2">
      <c r="A48" t="str">
        <f>IF(Form!$AA$4="TR",Metinler!B48,IF(Form!$AA$4="EN",Metinler!C48,"HATA!"))</f>
        <v>Kapı Mot Volt</v>
      </c>
      <c r="B48" t="s">
        <v>468</v>
      </c>
      <c r="C48" t="s">
        <v>469</v>
      </c>
    </row>
    <row r="49" spans="1:3" x14ac:dyDescent="0.2">
      <c r="A49" t="str">
        <f>IF(Form!$AA$4="TR",Metinler!B49,IF(Form!$AA$4="EN",Metinler!C49,"HATA!"))</f>
        <v>Lütfen 2. kapı için 'Form A' formunu doldurunuz.</v>
      </c>
      <c r="B49" t="s">
        <v>576</v>
      </c>
      <c r="C49" t="s">
        <v>577</v>
      </c>
    </row>
    <row r="50" spans="1:3" x14ac:dyDescent="0.2">
      <c r="A50" t="str">
        <f>IF(Form!$AA$4="TR",Metinler!B50,IF(Form!$AA$4="EN",Metinler!C50,"HATA!"))</f>
        <v>Lirpomp Gerilimi</v>
      </c>
      <c r="B50" t="s">
        <v>439</v>
      </c>
      <c r="C50" t="s">
        <v>7</v>
      </c>
    </row>
    <row r="51" spans="1:3" x14ac:dyDescent="0.2">
      <c r="A51" t="str">
        <f>IF(Form!$AA$4="TR",Metinler!B51,IF(Form!$AA$4="EN",Metinler!C51,"HATA!"))</f>
        <v>3-Faz Kapı Mot. için 3VF</v>
      </c>
      <c r="B51" t="s">
        <v>440</v>
      </c>
      <c r="C51" t="s">
        <v>404</v>
      </c>
    </row>
    <row r="52" spans="1:3" x14ac:dyDescent="0.2">
      <c r="A52" t="str">
        <f>IF(Form!$AA$4="TR",Metinler!B52,IF(Form!$AA$4="EN",Metinler!C52,"HATA!"))</f>
        <v>VVVF Asansörler için Inverter Seçimi</v>
      </c>
      <c r="B52" t="s">
        <v>441</v>
      </c>
      <c r="C52" t="s">
        <v>241</v>
      </c>
    </row>
    <row r="53" spans="1:3" x14ac:dyDescent="0.2">
      <c r="A53" t="str">
        <f>IF(Form!$AA$4="TR",Metinler!B53,IF(Form!$AA$4="EN",Metinler!C53,"HATA!"))</f>
        <v>İnverter Modeli</v>
      </c>
      <c r="B53" t="s">
        <v>442</v>
      </c>
      <c r="C53" t="s">
        <v>405</v>
      </c>
    </row>
    <row r="54" spans="1:3" x14ac:dyDescent="0.2">
      <c r="A54" t="str">
        <f>IF(Form!$AA$4="TR",Metinler!B54,IF(Form!$AA$4="EN",Metinler!C54,"HATA!"))</f>
        <v>Enkoder Kartı</v>
      </c>
      <c r="B54" t="s">
        <v>443</v>
      </c>
      <c r="C54" t="s">
        <v>8</v>
      </c>
    </row>
    <row r="55" spans="1:3" x14ac:dyDescent="0.2">
      <c r="A55" t="str">
        <f>IF(Form!$AA$4="TR",Metinler!B55,IF(Form!$AA$4="EN",Metinler!C55,"HATA!"))</f>
        <v>Opsiyonlar &amp; Diğer Özellikler</v>
      </c>
      <c r="B55" t="s">
        <v>444</v>
      </c>
      <c r="C55" t="s">
        <v>255</v>
      </c>
    </row>
    <row r="56" spans="1:3" x14ac:dyDescent="0.2">
      <c r="A56" t="str">
        <f>IF(Form!$AA$4="TR",Metinler!B56,IF(Form!$AA$4="EN",Metinler!C56,"HATA!"))</f>
        <v>Kata Getirme Cihazı</v>
      </c>
      <c r="B56" t="s">
        <v>445</v>
      </c>
      <c r="C56" t="s">
        <v>239</v>
      </c>
    </row>
    <row r="57" spans="1:3" x14ac:dyDescent="0.2">
      <c r="A57" t="str">
        <f>IF(Form!$AA$4="TR",Metinler!B57,IF(Form!$AA$4="EN",Metinler!C57,"HATA!"))</f>
        <v>Valf</v>
      </c>
      <c r="B57" t="s">
        <v>446</v>
      </c>
      <c r="C57" t="s">
        <v>16</v>
      </c>
    </row>
    <row r="58" spans="1:3" x14ac:dyDescent="0.2">
      <c r="A58" t="str">
        <f>IF(Form!$AA$4="TR",Metinler!B58,IF(Form!$AA$4="EN",Metinler!C58,"HATA!"))</f>
        <v>Emniyet Devresi</v>
      </c>
      <c r="B58" t="s">
        <v>553</v>
      </c>
      <c r="C58" t="s">
        <v>240</v>
      </c>
    </row>
    <row r="59" spans="1:3" x14ac:dyDescent="0.2">
      <c r="A59" t="str">
        <f>IF(Form!$AA$4="TR",Metinler!B59,IF(Form!$AA$4="EN",Metinler!C59,"HATA!"))</f>
        <v>Kumanda Panosu Tipi</v>
      </c>
      <c r="B59" t="s">
        <v>447</v>
      </c>
      <c r="C59" t="s">
        <v>448</v>
      </c>
    </row>
    <row r="60" spans="1:3" x14ac:dyDescent="0.2">
      <c r="A60" t="str">
        <f>IF(Form!$AA$4="TR",Metinler!B60,IF(Form!$AA$4="EN",Metinler!C60,"HATA!"))</f>
        <v>Kum. Panosu için Baza</v>
      </c>
      <c r="B60" t="s">
        <v>539</v>
      </c>
      <c r="C60" t="s">
        <v>253</v>
      </c>
    </row>
    <row r="61" spans="1:3" x14ac:dyDescent="0.2">
      <c r="A61" t="str">
        <f>IF(Form!$AA$4="TR",Metinler!B61,IF(Form!$AA$4="EN",Metinler!C61,"HATA!"))</f>
        <v>Kontaktör Tipi</v>
      </c>
      <c r="B61" t="s">
        <v>449</v>
      </c>
      <c r="C61" t="s">
        <v>450</v>
      </c>
    </row>
    <row r="62" spans="1:3" x14ac:dyDescent="0.2">
      <c r="A62" t="str">
        <f>IF(Form!$AA$4="TR",Metinler!B62,IF(Form!$AA$4="EN",Metinler!C62,"HATA!"))</f>
        <v>Ön Tetik. Reg. Bobin Gerilimi</v>
      </c>
      <c r="B62" t="s">
        <v>471</v>
      </c>
      <c r="C62" t="s">
        <v>392</v>
      </c>
    </row>
    <row r="63" spans="1:3" x14ac:dyDescent="0.2">
      <c r="A63" t="str">
        <f>IF(Form!$AA$4="TR",Metinler!B63,IF(Form!$AA$4="EN",Metinler!C63,"HATA!"))</f>
        <v>Seviyeleme &amp; Erken Kapı Açma</v>
      </c>
      <c r="B63" t="s">
        <v>451</v>
      </c>
      <c r="C63" t="s">
        <v>407</v>
      </c>
    </row>
    <row r="64" spans="1:3" x14ac:dyDescent="0.2">
      <c r="A64" t="str">
        <f>IF(Form!$AA$4="TR",Metinler!B64,IF(Form!$AA$4="EN",Metinler!C64,"HATA!"))</f>
        <v>3VF için Ekranlı Mot Kabl (7M)</v>
      </c>
      <c r="B64" t="s">
        <v>470</v>
      </c>
      <c r="C64" t="s">
        <v>406</v>
      </c>
    </row>
    <row r="65" spans="1:3" x14ac:dyDescent="0.2">
      <c r="A65" t="str">
        <f>IF(Form!$AA$4="TR",Metinler!B65,IF(Form!$AA$4="EN",Metinler!C65,"HATA!"))</f>
        <v>Elektrik Dağıtım Panosu</v>
      </c>
      <c r="B65" t="s">
        <v>535</v>
      </c>
      <c r="C65" t="s">
        <v>536</v>
      </c>
    </row>
    <row r="66" spans="1:3" x14ac:dyDescent="0.2">
      <c r="A66" t="str">
        <f>IF(Form!$AA$4="TR",Metinler!B66,IF(Form!$AA$4="EN",Metinler!C66,"HATA!"))</f>
        <v>Revizyon kutusu dahildir.</v>
      </c>
      <c r="B66" t="s">
        <v>452</v>
      </c>
      <c r="C66" t="s">
        <v>395</v>
      </c>
    </row>
    <row r="67" spans="1:3" x14ac:dyDescent="0.2">
      <c r="A67" t="str">
        <f>IF(Form!$AA$4="TR",Metinler!B67,IF(Form!$AA$4="EN",Metinler!C67,"HATA!"))</f>
        <v>Kat ve Kabin Butonyerleri</v>
      </c>
      <c r="B67" t="s">
        <v>453</v>
      </c>
      <c r="C67" t="s">
        <v>454</v>
      </c>
    </row>
    <row r="68" spans="1:3" x14ac:dyDescent="0.2">
      <c r="A68" t="str">
        <f>IF(Form!$AA$4="TR",Metinler!B68,IF(Form!$AA$4="EN",Metinler!C68,"HATA!"))</f>
        <v>COP</v>
      </c>
      <c r="B68" t="s">
        <v>192</v>
      </c>
      <c r="C68" t="s">
        <v>192</v>
      </c>
    </row>
    <row r="69" spans="1:3" x14ac:dyDescent="0.2">
      <c r="A69" t="str">
        <f>IF(Form!$AA$4="TR",Metinler!B69,IF(Form!$AA$4="EN",Metinler!C69,"HATA!"))</f>
        <v>LOPs</v>
      </c>
      <c r="B69" t="s">
        <v>390</v>
      </c>
      <c r="C69" t="s">
        <v>390</v>
      </c>
    </row>
    <row r="70" spans="1:3" x14ac:dyDescent="0.2">
      <c r="A70" t="str">
        <f>IF(Form!$AA$4="TR",Metinler!B70,IF(Form!$AA$4="EN",Metinler!C70,"HATA!"))</f>
        <v>Durak İsimleri</v>
      </c>
      <c r="B70" t="s">
        <v>455</v>
      </c>
      <c r="C70" t="s">
        <v>391</v>
      </c>
    </row>
    <row r="71" spans="1:3" x14ac:dyDescent="0.2">
      <c r="A71" t="str">
        <f>IF(Form!$AA$4="TR",Metinler!B71,IF(Form!$AA$4="EN",Metinler!C71,"HATA!"))</f>
        <v>Anons Modülü için 4GB SD Kart</v>
      </c>
      <c r="B71" t="s">
        <v>456</v>
      </c>
      <c r="C71" t="s">
        <v>358</v>
      </c>
    </row>
    <row r="72" spans="1:3" x14ac:dyDescent="0.2">
      <c r="A72" t="str">
        <f>IF(Form!$AA$4="TR",Metinler!B72,IF(Form!$AA$4="EN",Metinler!C72,"HATA!"))</f>
        <v>Işıklandırmalı Firma Logosu</v>
      </c>
      <c r="B72" t="s">
        <v>457</v>
      </c>
      <c r="C72" t="s">
        <v>359</v>
      </c>
    </row>
    <row r="73" spans="1:3" x14ac:dyDescent="0.2">
      <c r="A73" t="str">
        <f>IF(Form!$AA$4="TR",Metinler!B73,IF(Form!$AA$4="EN",Metinler!C73,"HATA!"))</f>
        <v>2. İntercom Modülü</v>
      </c>
      <c r="B73" t="s">
        <v>458</v>
      </c>
      <c r="C73" t="s">
        <v>362</v>
      </c>
    </row>
    <row r="74" spans="1:3" x14ac:dyDescent="0.2">
      <c r="A74" t="str">
        <f>IF(Form!$AA$4="TR",Metinler!B74,IF(Form!$AA$4="EN",Metinler!C74,"HATA!"))</f>
        <v>Kabin Butonyeri için Lazer Logo</v>
      </c>
      <c r="B74" t="s">
        <v>459</v>
      </c>
      <c r="C74" t="s">
        <v>360</v>
      </c>
    </row>
    <row r="75" spans="1:3" x14ac:dyDescent="0.2">
      <c r="A75" t="str">
        <f>IF(Form!$AA$4="TR",Metinler!B75,IF(Form!$AA$4="EN",Metinler!C75,"HATA!"))</f>
        <v>Kat Butonyeri için Lazer Logo</v>
      </c>
      <c r="B75" t="s">
        <v>460</v>
      </c>
      <c r="C75" t="s">
        <v>361</v>
      </c>
    </row>
    <row r="76" spans="1:3" x14ac:dyDescent="0.2">
      <c r="A76" t="str">
        <f>IF(Form!$AA$4="TR",Metinler!B76,IF(Form!$AA$4="EN",Metinler!C76,"HATA!"))</f>
        <v>SC24 Kartı için Kablo Seti</v>
      </c>
      <c r="B76" t="s">
        <v>461</v>
      </c>
      <c r="C76" t="s">
        <v>363</v>
      </c>
    </row>
    <row r="77" spans="1:3" x14ac:dyDescent="0.2">
      <c r="A77" t="str">
        <f>IF(Form!$AA$4="TR",Metinler!B77,IF(Form!$AA$4="EN",Metinler!C77,"HATA!"))</f>
        <v>SL Kartları için Kablo Seti</v>
      </c>
      <c r="B77" t="s">
        <v>472</v>
      </c>
      <c r="C77" t="s">
        <v>364</v>
      </c>
    </row>
    <row r="78" spans="1:3" x14ac:dyDescent="0.2">
      <c r="A78" t="str">
        <f>IF(Form!$AA$4="TR",Metinler!B78,IF(Form!$AA$4="EN",Metinler!C78,"HATA!"))</f>
        <v>Kabin But. &amp; Rev. Kutusu Bağ. Kablosu</v>
      </c>
      <c r="B78" t="s">
        <v>473</v>
      </c>
      <c r="C78" t="s">
        <v>394</v>
      </c>
    </row>
    <row r="79" spans="1:3" x14ac:dyDescent="0.2">
      <c r="A79" t="str">
        <f>IF(Form!$AA$4="TR",Metinler!B79,IF(Form!$AA$4="EN",Metinler!C79,"HATA!"))</f>
        <v>Boş bırakılan VAR/YOK seçimleri 'YOK' kabul edilecektir.</v>
      </c>
      <c r="B79" t="s">
        <v>462</v>
      </c>
      <c r="C79" t="s">
        <v>396</v>
      </c>
    </row>
    <row r="80" spans="1:3" x14ac:dyDescent="0.2">
      <c r="A80" t="str">
        <f>IF(Form!$AA$4="TR",Metinler!B80,IF(Form!$AA$4="EN",Metinler!C80,"HATA!"))</f>
        <v>Notlar</v>
      </c>
      <c r="B80" t="s">
        <v>463</v>
      </c>
      <c r="C80" t="s">
        <v>408</v>
      </c>
    </row>
    <row r="81" spans="1:3" x14ac:dyDescent="0.2">
      <c r="A81" t="str">
        <f>IF(Form!$AA$4="TR",Metinler!B81,IF(Form!$AA$4="EN",Metinler!C81,"HATA!"))</f>
        <v>Sipariş Onayı</v>
      </c>
      <c r="B81" t="s">
        <v>464</v>
      </c>
      <c r="C81" t="s">
        <v>10</v>
      </c>
    </row>
    <row r="82" spans="1:3" x14ac:dyDescent="0.2">
      <c r="A82" t="str">
        <f>IF(Form!$AA$4="TR",Metinler!B82,IF(Form!$AA$4="EN",Metinler!C82,"HATA!"))</f>
        <v>Lütfen hangi katta hangi kapının açılacağını aşağıda belirtiniz.</v>
      </c>
      <c r="B82" t="s">
        <v>547</v>
      </c>
      <c r="C82" t="s">
        <v>548</v>
      </c>
    </row>
    <row r="83" spans="1:3" x14ac:dyDescent="0.2">
      <c r="A83" t="str">
        <f>IF(Form!$AA$4="TR",Metinler!B83,IF(Form!$AA$4="EN",Metinler!C83,"HATA!"))</f>
        <v>A Kapısı</v>
      </c>
      <c r="B83" t="s">
        <v>550</v>
      </c>
      <c r="C83" t="s">
        <v>545</v>
      </c>
    </row>
    <row r="84" spans="1:3" x14ac:dyDescent="0.2">
      <c r="A84" t="str">
        <f>IF(Form!$AA$4="TR",Metinler!B84,IF(Form!$AA$4="EN",Metinler!C84,"HATA!"))</f>
        <v>B Kapısı</v>
      </c>
      <c r="B84" t="s">
        <v>551</v>
      </c>
      <c r="C84" t="s">
        <v>546</v>
      </c>
    </row>
    <row r="85" spans="1:3" x14ac:dyDescent="0.2">
      <c r="A85" t="str">
        <f>IF(Form!$AA$4="TR",Metinler!B85,IF(Form!$AA$4="EN",Metinler!C85,"HATA!"))</f>
        <v>Katlar</v>
      </c>
      <c r="B85" t="s">
        <v>552</v>
      </c>
      <c r="C85" t="s">
        <v>549</v>
      </c>
    </row>
    <row r="86" spans="1:3" x14ac:dyDescent="0.2">
      <c r="A86" t="str">
        <f>IF(Form!$AA$4="TR",Metinler!B86,IF(Form!$AA$4="EN",Metinler!C86,"HATA!"))</f>
        <v>Kattan Kata Mesafeler (mm)</v>
      </c>
      <c r="B86" t="s">
        <v>572</v>
      </c>
      <c r="C86" t="s">
        <v>575</v>
      </c>
    </row>
    <row r="87" spans="1:3" x14ac:dyDescent="0.2">
      <c r="A87" t="str">
        <f>IF(Form!$AA$4="TR",Metinler!B87,IF(Form!$AA$4="EN",Metinler!C87,"HATA!"))</f>
        <v>En üst kat butonu ve pano arası mesafe =&gt;</v>
      </c>
      <c r="B87" t="s">
        <v>573</v>
      </c>
      <c r="C87" t="s">
        <v>574</v>
      </c>
    </row>
    <row r="88" spans="1:3" x14ac:dyDescent="0.2">
      <c r="A88" t="str">
        <f>IF(Form!$AA$4="TR",Metinler!B88,IF(Form!$AA$4="EN",Metinler!C88,"HATA!"))</f>
        <v>Lütfen kattan kata mesafeler için 'Form A' formunu doldurunuz.</v>
      </c>
      <c r="B88" t="s">
        <v>579</v>
      </c>
      <c r="C88" t="s">
        <v>578</v>
      </c>
    </row>
  </sheetData>
  <sheetProtection password="CC5D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2:G31"/>
  <sheetViews>
    <sheetView workbookViewId="0">
      <selection activeCell="C9" sqref="C9"/>
    </sheetView>
  </sheetViews>
  <sheetFormatPr defaultRowHeight="12.75" x14ac:dyDescent="0.2"/>
  <cols>
    <col min="1" max="1" width="2.85546875" customWidth="1"/>
    <col min="2" max="2" width="17.42578125" customWidth="1"/>
    <col min="3" max="3" width="26.28515625" bestFit="1" customWidth="1"/>
  </cols>
  <sheetData>
    <row r="2" spans="2:7" x14ac:dyDescent="0.2">
      <c r="B2" t="str">
        <f>IF(Form!H6="",Form!C6,Form!H6)</f>
        <v>Firma Adı</v>
      </c>
    </row>
    <row r="3" spans="2:7" x14ac:dyDescent="0.2">
      <c r="B3" t="str">
        <f>IF(Form!H7="",Form!C7,Form!H7)</f>
        <v>Referans/Proje Adı</v>
      </c>
    </row>
    <row r="4" spans="2:7" x14ac:dyDescent="0.2">
      <c r="B4" t="str">
        <f>Form!F18&amp;" "&amp;Form!H18</f>
        <v xml:space="preserve"> Durak</v>
      </c>
    </row>
    <row r="5" spans="2:7" x14ac:dyDescent="0.2">
      <c r="C5" t="str">
        <f>Metinler!A82</f>
        <v>Lütfen hangi katta hangi kapının açılacağını aşağıda belirtiniz.</v>
      </c>
    </row>
    <row r="7" spans="2:7" x14ac:dyDescent="0.2">
      <c r="C7" t="str">
        <f>Metinler!A86</f>
        <v>Kattan Kata Mesafeler (mm)</v>
      </c>
      <c r="D7" t="str">
        <f>Metinler!A85</f>
        <v>Katlar</v>
      </c>
      <c r="E7" t="str">
        <f>Metinler!A83</f>
        <v>A Kapısı</v>
      </c>
      <c r="F7" t="str">
        <f>Metinler!A84</f>
        <v>B Kapısı</v>
      </c>
      <c r="G7" t="str">
        <f>Metinler!A85</f>
        <v>Katlar</v>
      </c>
    </row>
    <row r="8" spans="2:7" ht="22.5" x14ac:dyDescent="0.2">
      <c r="B8" s="130" t="str">
        <f>Metinler!A87</f>
        <v>En üst kat butonu ve pano arası mesafe =&gt;</v>
      </c>
      <c r="D8" s="122">
        <v>24</v>
      </c>
      <c r="E8" s="121"/>
      <c r="F8" s="121"/>
      <c r="G8" s="122">
        <v>24</v>
      </c>
    </row>
    <row r="9" spans="2:7" ht="18" customHeight="1" x14ac:dyDescent="0.2">
      <c r="D9" s="122">
        <v>23</v>
      </c>
      <c r="E9" s="121"/>
      <c r="F9" s="121"/>
      <c r="G9" s="122">
        <v>23</v>
      </c>
    </row>
    <row r="10" spans="2:7" ht="18" customHeight="1" x14ac:dyDescent="0.2">
      <c r="D10" s="122">
        <v>22</v>
      </c>
      <c r="E10" s="121"/>
      <c r="F10" s="121"/>
      <c r="G10" s="122">
        <v>22</v>
      </c>
    </row>
    <row r="11" spans="2:7" ht="18" customHeight="1" x14ac:dyDescent="0.2">
      <c r="D11" s="122">
        <v>21</v>
      </c>
      <c r="E11" s="121"/>
      <c r="F11" s="121"/>
      <c r="G11" s="122">
        <v>21</v>
      </c>
    </row>
    <row r="12" spans="2:7" ht="18" customHeight="1" x14ac:dyDescent="0.2">
      <c r="D12" s="122">
        <v>20</v>
      </c>
      <c r="E12" s="121"/>
      <c r="F12" s="121"/>
      <c r="G12" s="122">
        <v>20</v>
      </c>
    </row>
    <row r="13" spans="2:7" ht="18" customHeight="1" x14ac:dyDescent="0.2">
      <c r="D13" s="122">
        <v>19</v>
      </c>
      <c r="E13" s="121"/>
      <c r="F13" s="121"/>
      <c r="G13" s="122">
        <v>19</v>
      </c>
    </row>
    <row r="14" spans="2:7" ht="18" customHeight="1" x14ac:dyDescent="0.2">
      <c r="D14" s="122">
        <v>18</v>
      </c>
      <c r="E14" s="121"/>
      <c r="F14" s="121"/>
      <c r="G14" s="122">
        <v>18</v>
      </c>
    </row>
    <row r="15" spans="2:7" ht="18" customHeight="1" x14ac:dyDescent="0.2">
      <c r="D15" s="122">
        <v>17</v>
      </c>
      <c r="E15" s="121"/>
      <c r="F15" s="121"/>
      <c r="G15" s="122">
        <v>17</v>
      </c>
    </row>
    <row r="16" spans="2:7" ht="18" customHeight="1" x14ac:dyDescent="0.2">
      <c r="D16" s="122">
        <v>16</v>
      </c>
      <c r="E16" s="121"/>
      <c r="F16" s="121"/>
      <c r="G16" s="122">
        <v>16</v>
      </c>
    </row>
    <row r="17" spans="4:7" ht="18" customHeight="1" x14ac:dyDescent="0.2">
      <c r="D17" s="122">
        <v>15</v>
      </c>
      <c r="E17" s="121"/>
      <c r="F17" s="121"/>
      <c r="G17" s="122">
        <v>15</v>
      </c>
    </row>
    <row r="18" spans="4:7" ht="18" customHeight="1" x14ac:dyDescent="0.2">
      <c r="D18" s="122">
        <v>14</v>
      </c>
      <c r="E18" s="121"/>
      <c r="F18" s="121"/>
      <c r="G18" s="122">
        <v>14</v>
      </c>
    </row>
    <row r="19" spans="4:7" ht="18" customHeight="1" x14ac:dyDescent="0.2">
      <c r="D19" s="122">
        <v>13</v>
      </c>
      <c r="E19" s="121"/>
      <c r="F19" s="121"/>
      <c r="G19" s="122">
        <v>13</v>
      </c>
    </row>
    <row r="20" spans="4:7" ht="18" customHeight="1" x14ac:dyDescent="0.2">
      <c r="D20" s="122">
        <v>12</v>
      </c>
      <c r="E20" s="121"/>
      <c r="F20" s="121"/>
      <c r="G20" s="122">
        <v>12</v>
      </c>
    </row>
    <row r="21" spans="4:7" ht="18" customHeight="1" x14ac:dyDescent="0.2">
      <c r="D21" s="122">
        <v>11</v>
      </c>
      <c r="E21" s="121"/>
      <c r="F21" s="121"/>
      <c r="G21" s="122">
        <v>11</v>
      </c>
    </row>
    <row r="22" spans="4:7" ht="18" customHeight="1" x14ac:dyDescent="0.2">
      <c r="D22" s="122">
        <v>10</v>
      </c>
      <c r="E22" s="121"/>
      <c r="F22" s="121"/>
      <c r="G22" s="122">
        <v>10</v>
      </c>
    </row>
    <row r="23" spans="4:7" ht="18" customHeight="1" x14ac:dyDescent="0.2">
      <c r="D23" s="122">
        <v>9</v>
      </c>
      <c r="E23" s="121"/>
      <c r="F23" s="121"/>
      <c r="G23" s="122">
        <v>9</v>
      </c>
    </row>
    <row r="24" spans="4:7" ht="18" customHeight="1" x14ac:dyDescent="0.2">
      <c r="D24" s="122">
        <v>8</v>
      </c>
      <c r="E24" s="121"/>
      <c r="F24" s="121"/>
      <c r="G24" s="122">
        <v>8</v>
      </c>
    </row>
    <row r="25" spans="4:7" ht="18" customHeight="1" x14ac:dyDescent="0.2">
      <c r="D25" s="122">
        <v>7</v>
      </c>
      <c r="E25" s="121"/>
      <c r="F25" s="121"/>
      <c r="G25" s="122">
        <v>7</v>
      </c>
    </row>
    <row r="26" spans="4:7" ht="18" customHeight="1" x14ac:dyDescent="0.2">
      <c r="D26" s="122">
        <v>6</v>
      </c>
      <c r="E26" s="121"/>
      <c r="F26" s="121"/>
      <c r="G26" s="122">
        <v>6</v>
      </c>
    </row>
    <row r="27" spans="4:7" ht="18" customHeight="1" x14ac:dyDescent="0.2">
      <c r="D27" s="122">
        <v>5</v>
      </c>
      <c r="E27" s="121"/>
      <c r="F27" s="121"/>
      <c r="G27" s="122">
        <v>5</v>
      </c>
    </row>
    <row r="28" spans="4:7" ht="18" customHeight="1" x14ac:dyDescent="0.2">
      <c r="D28" s="122">
        <v>4</v>
      </c>
      <c r="E28" s="121"/>
      <c r="F28" s="121"/>
      <c r="G28" s="122">
        <v>4</v>
      </c>
    </row>
    <row r="29" spans="4:7" ht="18" customHeight="1" x14ac:dyDescent="0.2">
      <c r="D29" s="122">
        <v>3</v>
      </c>
      <c r="E29" s="121"/>
      <c r="F29" s="121"/>
      <c r="G29" s="122">
        <v>3</v>
      </c>
    </row>
    <row r="30" spans="4:7" ht="18" customHeight="1" x14ac:dyDescent="0.2">
      <c r="D30" s="122">
        <v>2</v>
      </c>
      <c r="E30" s="121"/>
      <c r="F30" s="121"/>
      <c r="G30" s="122">
        <v>2</v>
      </c>
    </row>
    <row r="31" spans="4:7" ht="18" customHeight="1" x14ac:dyDescent="0.2">
      <c r="D31" s="122">
        <v>1</v>
      </c>
      <c r="E31" s="121"/>
      <c r="F31" s="121"/>
      <c r="G31" s="122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Form</vt:lpstr>
      <vt:lpstr>COP-LOP</vt:lpstr>
      <vt:lpstr>Metinler</vt:lpstr>
      <vt:lpstr>Form A</vt:lpstr>
      <vt:lpstr>Form!Yazdırma_Alanı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ETERZAN</dc:creator>
  <cp:lastModifiedBy>ETERZAN</cp:lastModifiedBy>
  <cp:lastPrinted>2016-12-14T18:26:25Z</cp:lastPrinted>
  <dcterms:created xsi:type="dcterms:W3CDTF">2016-01-27T15:02:36Z</dcterms:created>
  <dcterms:modified xsi:type="dcterms:W3CDTF">2016-12-28T12:09:24Z</dcterms:modified>
</cp:coreProperties>
</file>