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 codeName="{4AEB4F63-F33D-04DF-ECAF-5796C6CBFC7C}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Emrah TERZAN\YandexDisk\Mik-el\Formlar\Sipariş Formları\Güncel\"/>
    </mc:Choice>
  </mc:AlternateContent>
  <xr:revisionPtr revIDLastSave="0" documentId="13_ncr:1_{FA6DCA87-E4F0-432D-88B1-3C49DDF04018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Form" sheetId="1" r:id="rId1"/>
    <sheet name="Form A" sheetId="4" r:id="rId2"/>
    <sheet name="Metinler" sheetId="3" state="hidden" r:id="rId3"/>
  </sheets>
  <definedNames>
    <definedName name="_xlnm.Print_Area" localSheetId="0">Form!$A$1:$AB$80</definedName>
    <definedName name="_xlnm.Print_Area" localSheetId="1">'Form A'!$A$1:$H$56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89" i="3" l="1"/>
  <c r="B56" i="4" s="1"/>
  <c r="AU205" i="1" l="1"/>
  <c r="AU204" i="1"/>
  <c r="AU153" i="1"/>
  <c r="AU142" i="1"/>
  <c r="AU151" i="1"/>
  <c r="AU140" i="1"/>
  <c r="AU139" i="1"/>
  <c r="AU138" i="1"/>
  <c r="AU150" i="1"/>
  <c r="AU136" i="1"/>
  <c r="AU94" i="1"/>
  <c r="AU97" i="1"/>
  <c r="AU282" i="1"/>
  <c r="AU281" i="1"/>
  <c r="AU283" i="1"/>
  <c r="AU287" i="1"/>
  <c r="A70" i="3"/>
  <c r="C46" i="1" s="1"/>
  <c r="AU291" i="1"/>
  <c r="AU290" i="1"/>
  <c r="AU289" i="1"/>
  <c r="A69" i="3"/>
  <c r="C45" i="1" s="1"/>
  <c r="AU288" i="1"/>
  <c r="AU286" i="1"/>
  <c r="AU285" i="1"/>
  <c r="AU284" i="1"/>
  <c r="AU280" i="1"/>
  <c r="AU279" i="1"/>
  <c r="AV217" i="1"/>
  <c r="AU217" i="1"/>
  <c r="AV216" i="1"/>
  <c r="AU216" i="1"/>
  <c r="AV220" i="1"/>
  <c r="AU220" i="1"/>
  <c r="AV219" i="1"/>
  <c r="AU219" i="1"/>
  <c r="AV218" i="1"/>
  <c r="AU218" i="1"/>
  <c r="L45" i="1" l="1"/>
  <c r="L46" i="1"/>
  <c r="AU183" i="1"/>
  <c r="AU149" i="1" l="1"/>
  <c r="AV222" i="1" l="1"/>
  <c r="AV221" i="1"/>
  <c r="AV215" i="1"/>
  <c r="AU269" i="1"/>
  <c r="AU277" i="1"/>
  <c r="AU276" i="1"/>
  <c r="AU275" i="1"/>
  <c r="AU274" i="1"/>
  <c r="AU273" i="1"/>
  <c r="AU272" i="1"/>
  <c r="AU271" i="1"/>
  <c r="AU268" i="1"/>
  <c r="AU267" i="1"/>
  <c r="AU266" i="1"/>
  <c r="AU264" i="1"/>
  <c r="AU263" i="1"/>
  <c r="AU262" i="1"/>
  <c r="AU261" i="1"/>
  <c r="AU260" i="1"/>
  <c r="AU258" i="1"/>
  <c r="AU257" i="1"/>
  <c r="AU256" i="1"/>
  <c r="AU255" i="1"/>
  <c r="AU254" i="1"/>
  <c r="AU252" i="1"/>
  <c r="AU251" i="1"/>
  <c r="AU250" i="1"/>
  <c r="AU249" i="1"/>
  <c r="AU248" i="1"/>
  <c r="AU246" i="1"/>
  <c r="AU245" i="1"/>
  <c r="AU244" i="1"/>
  <c r="AU243" i="1"/>
  <c r="AU241" i="1"/>
  <c r="AU240" i="1"/>
  <c r="AU239" i="1"/>
  <c r="AU238" i="1"/>
  <c r="AU237" i="1"/>
  <c r="AU236" i="1"/>
  <c r="AU235" i="1"/>
  <c r="AU234" i="1"/>
  <c r="AU232" i="1"/>
  <c r="AU231" i="1"/>
  <c r="AU230" i="1"/>
  <c r="AU229" i="1"/>
  <c r="AU228" i="1"/>
  <c r="AU226" i="1"/>
  <c r="AU225" i="1"/>
  <c r="AU224" i="1"/>
  <c r="AU222" i="1"/>
  <c r="AU221" i="1"/>
  <c r="AU215" i="1"/>
  <c r="AU214" i="1"/>
  <c r="AU212" i="1"/>
  <c r="AU211" i="1"/>
  <c r="AU210" i="1"/>
  <c r="AU209" i="1"/>
  <c r="AU208" i="1"/>
  <c r="AU207" i="1"/>
  <c r="AU203" i="1"/>
  <c r="AU202" i="1"/>
  <c r="AU201" i="1"/>
  <c r="AU200" i="1"/>
  <c r="AU199" i="1"/>
  <c r="AU198" i="1"/>
  <c r="AU197" i="1"/>
  <c r="AU195" i="1"/>
  <c r="AU194" i="1"/>
  <c r="AU193" i="1"/>
  <c r="AU192" i="1"/>
  <c r="AU191" i="1"/>
  <c r="AU189" i="1"/>
  <c r="AU188" i="1"/>
  <c r="AU187" i="1"/>
  <c r="AU186" i="1"/>
  <c r="AU185" i="1"/>
  <c r="AU184" i="1"/>
  <c r="AU182" i="1"/>
  <c r="AU181" i="1"/>
  <c r="AU180" i="1"/>
  <c r="AU179" i="1"/>
  <c r="AU178" i="1"/>
  <c r="AU177" i="1"/>
  <c r="AU176" i="1"/>
  <c r="AU175" i="1"/>
  <c r="AU174" i="1"/>
  <c r="AU173" i="1"/>
  <c r="AU172" i="1"/>
  <c r="AU171" i="1"/>
  <c r="AU170" i="1"/>
  <c r="AU169" i="1"/>
  <c r="AU168" i="1"/>
  <c r="AU167" i="1"/>
  <c r="AU166" i="1"/>
  <c r="AU164" i="1"/>
  <c r="AU163" i="1"/>
  <c r="AU162" i="1"/>
  <c r="AU161" i="1"/>
  <c r="AU160" i="1"/>
  <c r="AU159" i="1"/>
  <c r="AU158" i="1"/>
  <c r="AU157" i="1"/>
  <c r="AU156" i="1"/>
  <c r="AU155" i="1"/>
  <c r="AU154" i="1"/>
  <c r="AU152" i="1"/>
  <c r="AU148" i="1"/>
  <c r="AU147" i="1"/>
  <c r="AU146" i="1"/>
  <c r="AU145" i="1"/>
  <c r="AU144" i="1"/>
  <c r="AU143" i="1"/>
  <c r="AU141" i="1"/>
  <c r="AU137" i="1"/>
  <c r="AU135" i="1"/>
  <c r="AU134" i="1"/>
  <c r="AU133" i="1"/>
  <c r="AU132" i="1"/>
  <c r="AU131" i="1"/>
  <c r="AU130" i="1"/>
  <c r="AU129" i="1"/>
  <c r="AU128" i="1"/>
  <c r="AU126" i="1"/>
  <c r="AU125" i="1"/>
  <c r="AU124" i="1"/>
  <c r="AU123" i="1"/>
  <c r="AU121" i="1"/>
  <c r="AU120" i="1"/>
  <c r="AU119" i="1"/>
  <c r="AU117" i="1"/>
  <c r="AU116" i="1"/>
  <c r="AU115" i="1"/>
  <c r="AU114" i="1"/>
  <c r="AU113" i="1"/>
  <c r="AU111" i="1"/>
  <c r="AU110" i="1"/>
  <c r="AU109" i="1"/>
  <c r="AU108" i="1"/>
  <c r="AU107" i="1"/>
  <c r="AU106" i="1"/>
  <c r="AU105" i="1"/>
  <c r="AU104" i="1"/>
  <c r="AU103" i="1"/>
  <c r="AU102" i="1"/>
  <c r="AU101" i="1"/>
  <c r="AU100" i="1"/>
  <c r="AU98" i="1"/>
  <c r="AU96" i="1"/>
  <c r="AU95" i="1"/>
  <c r="AU93" i="1"/>
  <c r="AU92" i="1"/>
  <c r="AU91" i="1"/>
  <c r="AU90" i="1"/>
  <c r="AU88" i="1"/>
  <c r="AU87" i="1"/>
  <c r="AU86" i="1"/>
  <c r="AU85" i="1"/>
  <c r="AU84" i="1"/>
  <c r="A90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L47" i="1" s="1"/>
  <c r="A75" i="3"/>
  <c r="A74" i="3"/>
  <c r="A73" i="3"/>
  <c r="A72" i="3"/>
  <c r="C47" i="1" s="1"/>
  <c r="A71" i="3"/>
  <c r="L44" i="1" s="1"/>
  <c r="A68" i="3"/>
  <c r="C44" i="1" s="1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L18" i="1" s="1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3" i="3"/>
  <c r="A2" i="3"/>
  <c r="Q43" i="1" l="1"/>
  <c r="B8" i="4"/>
  <c r="C7" i="4"/>
  <c r="F7" i="4" l="1"/>
  <c r="E7" i="4"/>
  <c r="C5" i="4"/>
  <c r="G7" i="4" l="1"/>
  <c r="D7" i="4"/>
  <c r="U37" i="1" l="1"/>
  <c r="G12" i="1" l="1"/>
  <c r="S13" i="1" l="1"/>
  <c r="O74" i="1"/>
  <c r="C70" i="1"/>
  <c r="C52" i="1"/>
  <c r="R47" i="1"/>
  <c r="R46" i="1"/>
  <c r="R45" i="1"/>
  <c r="C50" i="1"/>
  <c r="C48" i="1"/>
  <c r="C49" i="1"/>
  <c r="C42" i="1"/>
  <c r="U36" i="1"/>
  <c r="N39" i="1"/>
  <c r="N38" i="1"/>
  <c r="N36" i="1"/>
  <c r="I39" i="1"/>
  <c r="I36" i="1"/>
  <c r="C39" i="1"/>
  <c r="C38" i="1"/>
  <c r="C36" i="1"/>
  <c r="C35" i="1"/>
  <c r="R31" i="1"/>
  <c r="E31" i="1"/>
  <c r="C30" i="1"/>
  <c r="R26" i="1"/>
  <c r="R25" i="1"/>
  <c r="M28" i="1"/>
  <c r="K27" i="1"/>
  <c r="K26" i="1"/>
  <c r="K25" i="1"/>
  <c r="K24" i="1"/>
  <c r="C27" i="1"/>
  <c r="C26" i="1"/>
  <c r="C25" i="1"/>
  <c r="C24" i="1"/>
  <c r="R21" i="1"/>
  <c r="R19" i="1"/>
  <c r="R18" i="1"/>
  <c r="H18" i="1"/>
  <c r="B4" i="4" s="1"/>
  <c r="C21" i="1"/>
  <c r="C19" i="1"/>
  <c r="C18" i="1"/>
  <c r="C17" i="1"/>
  <c r="V11" i="1"/>
  <c r="M13" i="1"/>
  <c r="C13" i="1"/>
  <c r="C11" i="1"/>
  <c r="T7" i="1"/>
  <c r="T6" i="1"/>
  <c r="J9" i="1"/>
  <c r="C9" i="1"/>
  <c r="C8" i="1"/>
  <c r="C7" i="1"/>
  <c r="B3" i="4" s="1"/>
  <c r="C6" i="1"/>
  <c r="B2" i="4" s="1"/>
  <c r="E4" i="1"/>
  <c r="W40" i="1" l="1"/>
  <c r="U6" i="1"/>
  <c r="AX305" i="1" l="1"/>
  <c r="AX307" i="1" l="1"/>
  <c r="AX308" i="1" s="1"/>
  <c r="AX309" i="1" s="1"/>
  <c r="AX310" i="1" s="1"/>
  <c r="AX311" i="1" s="1"/>
  <c r="AX312" i="1" s="1"/>
  <c r="AX313" i="1" s="1"/>
  <c r="AX314" i="1" s="1"/>
  <c r="AX315" i="1" s="1"/>
  <c r="AX316" i="1" s="1"/>
  <c r="AX317" i="1" s="1"/>
  <c r="AX318" i="1" s="1"/>
  <c r="AX319" i="1" s="1"/>
  <c r="AX320" i="1" s="1"/>
  <c r="AX321" i="1" s="1"/>
  <c r="AX322" i="1" s="1"/>
  <c r="AX323" i="1" s="1"/>
  <c r="AX324" i="1" s="1"/>
  <c r="AX325" i="1" s="1"/>
  <c r="AX326" i="1" s="1"/>
  <c r="AX327" i="1" s="1"/>
  <c r="AX328" i="1" s="1"/>
  <c r="AX329" i="1" s="1"/>
  <c r="AX330" i="1" s="1"/>
  <c r="AX331" i="1" s="1"/>
  <c r="AX332" i="1" s="1"/>
  <c r="AX333" i="1" s="1"/>
  <c r="AX334" i="1" s="1"/>
  <c r="AX335" i="1" s="1"/>
  <c r="AX336" i="1" s="1"/>
  <c r="AX337" i="1" s="1"/>
  <c r="AX338" i="1" s="1"/>
  <c r="AX339" i="1" s="1"/>
  <c r="AX340" i="1" s="1"/>
  <c r="AX341" i="1" s="1"/>
  <c r="AX342" i="1" s="1"/>
  <c r="AX343" i="1" s="1"/>
  <c r="AX344" i="1" s="1"/>
  <c r="AX345" i="1" s="1"/>
  <c r="AX346" i="1" s="1"/>
  <c r="AX347" i="1" s="1"/>
  <c r="AX348" i="1" s="1"/>
  <c r="AX349" i="1" s="1"/>
  <c r="AX350" i="1" s="1"/>
  <c r="AX351" i="1" s="1"/>
  <c r="AX352" i="1" s="1"/>
  <c r="AX353" i="1" s="1"/>
  <c r="AX354" i="1" s="1"/>
  <c r="AX355" i="1" s="1"/>
  <c r="AX356" i="1" s="1"/>
  <c r="AX357" i="1" s="1"/>
  <c r="AX358" i="1" s="1"/>
  <c r="AX359" i="1" s="1"/>
  <c r="AX360" i="1" s="1"/>
  <c r="AX361" i="1" s="1"/>
  <c r="AX362" i="1" s="1"/>
  <c r="AX363" i="1" s="1"/>
  <c r="AX364" i="1" s="1"/>
  <c r="AX365" i="1" s="1"/>
  <c r="AX366" i="1" s="1"/>
  <c r="AX367" i="1" s="1"/>
  <c r="AX368" i="1" s="1"/>
  <c r="AX369" i="1" s="1"/>
  <c r="AX370" i="1" s="1"/>
  <c r="AX371" i="1" s="1"/>
  <c r="AX372" i="1" s="1"/>
  <c r="AX373" i="1" s="1"/>
  <c r="AX374" i="1" s="1"/>
  <c r="AX375" i="1" s="1"/>
  <c r="AX376" i="1" s="1"/>
  <c r="AX377" i="1" s="1"/>
  <c r="AX378" i="1" s="1"/>
  <c r="AX379" i="1" s="1"/>
  <c r="AX380" i="1" s="1"/>
  <c r="AX381" i="1" s="1"/>
  <c r="AX382" i="1" s="1"/>
  <c r="AX383" i="1" s="1"/>
  <c r="AX384" i="1" s="1"/>
  <c r="AX385" i="1" s="1"/>
  <c r="AX386" i="1" s="1"/>
  <c r="AX387" i="1" s="1"/>
  <c r="AX388" i="1" s="1"/>
  <c r="AX389" i="1" s="1"/>
  <c r="AX390" i="1" s="1"/>
  <c r="AX391" i="1" s="1"/>
  <c r="AX392" i="1" s="1"/>
  <c r="AX393" i="1" s="1"/>
  <c r="AX394" i="1" s="1"/>
  <c r="AX395" i="1" s="1"/>
  <c r="AX396" i="1" s="1"/>
  <c r="AX397" i="1" s="1"/>
  <c r="AX398" i="1" s="1"/>
  <c r="AX399" i="1" s="1"/>
  <c r="AX400" i="1" s="1"/>
  <c r="AX401" i="1" s="1"/>
  <c r="AX402" i="1" s="1"/>
  <c r="AX403" i="1" s="1"/>
  <c r="AX404" i="1" s="1"/>
  <c r="AX405" i="1" s="1"/>
  <c r="AX406" i="1" s="1"/>
  <c r="AX407" i="1" s="1"/>
  <c r="AX408" i="1" s="1"/>
  <c r="AX409" i="1" s="1"/>
  <c r="AX410" i="1" s="1"/>
  <c r="AX411" i="1" s="1"/>
  <c r="AX412" i="1" s="1"/>
  <c r="AX413" i="1" s="1"/>
  <c r="AX414" i="1" s="1"/>
  <c r="AX415" i="1" s="1"/>
  <c r="AX416" i="1" s="1"/>
  <c r="AX417" i="1" s="1"/>
  <c r="AX418" i="1" s="1"/>
  <c r="P40" i="1"/>
</calcChain>
</file>

<file path=xl/sharedStrings.xml><?xml version="1.0" encoding="utf-8"?>
<sst xmlns="http://schemas.openxmlformats.org/spreadsheetml/2006/main" count="768" uniqueCount="498">
  <si>
    <t>Traction Types</t>
  </si>
  <si>
    <t>Stops</t>
  </si>
  <si>
    <t>Kg</t>
  </si>
  <si>
    <t>m/s</t>
  </si>
  <si>
    <t>Power / Current</t>
  </si>
  <si>
    <t>kW</t>
  </si>
  <si>
    <t>A</t>
  </si>
  <si>
    <t>Door Lock Magnet</t>
  </si>
  <si>
    <t>Encoder Cards</t>
  </si>
  <si>
    <t>Contactors</t>
  </si>
  <si>
    <t>Order Confirmation</t>
  </si>
  <si>
    <t>YES</t>
  </si>
  <si>
    <t>Car Speed</t>
  </si>
  <si>
    <t>NO</t>
  </si>
  <si>
    <t>Delivery Date</t>
  </si>
  <si>
    <t>Motor Brake</t>
  </si>
  <si>
    <t>Valve</t>
  </si>
  <si>
    <t>Machine Brand</t>
  </si>
  <si>
    <t>60 V DC</t>
  </si>
  <si>
    <t>12 V DC</t>
  </si>
  <si>
    <t>NONE</t>
  </si>
  <si>
    <t>A.SASSI</t>
  </si>
  <si>
    <t>AKE OSMA</t>
  </si>
  <si>
    <t>110 V DC</t>
  </si>
  <si>
    <t>48 V DC</t>
  </si>
  <si>
    <t>AKAR</t>
  </si>
  <si>
    <t>ÇAĞIN CRİPPA</t>
  </si>
  <si>
    <t>190 V DC</t>
  </si>
  <si>
    <t>AKAY</t>
  </si>
  <si>
    <t>DEMAS</t>
  </si>
  <si>
    <t>207 V DC</t>
  </si>
  <si>
    <t>AKİŞ</t>
  </si>
  <si>
    <t>FERMATOR 3VF</t>
  </si>
  <si>
    <t>ARK</t>
  </si>
  <si>
    <t>HAS</t>
  </si>
  <si>
    <t>ASTES</t>
  </si>
  <si>
    <t>HÜRAS</t>
  </si>
  <si>
    <t>ENGİN</t>
  </si>
  <si>
    <t>KATLANIR</t>
  </si>
  <si>
    <t>LEROY SOMER</t>
  </si>
  <si>
    <t>MEKİSAN</t>
  </si>
  <si>
    <t>LIFT EQUIP</t>
  </si>
  <si>
    <t>MERİH</t>
  </si>
  <si>
    <t>None</t>
  </si>
  <si>
    <t>MONTANARI</t>
  </si>
  <si>
    <t>PRİSMA</t>
  </si>
  <si>
    <t>NAGEL</t>
  </si>
  <si>
    <t>SEMATIC</t>
  </si>
  <si>
    <t>SCHINDLER</t>
  </si>
  <si>
    <t>TROMP</t>
  </si>
  <si>
    <t>SICOR</t>
  </si>
  <si>
    <t>WITTUR HYDRA +</t>
  </si>
  <si>
    <t>YÜKSELİŞ</t>
  </si>
  <si>
    <t>ZIEHL ABEGG</t>
  </si>
  <si>
    <t>BIOFIAL</t>
  </si>
  <si>
    <t>BUCHER</t>
  </si>
  <si>
    <t>GMV 3010 VALF</t>
  </si>
  <si>
    <t>GMV 3100 VALF</t>
  </si>
  <si>
    <t>GMV ENG VALF</t>
  </si>
  <si>
    <t>IGV</t>
  </si>
  <si>
    <t>KLEEMANN</t>
  </si>
  <si>
    <t>M0RE</t>
  </si>
  <si>
    <t>MORİS</t>
  </si>
  <si>
    <t>SX-CLASSIC</t>
  </si>
  <si>
    <t>Controllers</t>
  </si>
  <si>
    <t>Control Types</t>
  </si>
  <si>
    <t>Traction</t>
  </si>
  <si>
    <t>Oto Door</t>
  </si>
  <si>
    <t>ARD</t>
  </si>
  <si>
    <t>Serial comm. with car via Can-Bus (max 16 stps single, 9 stps double button, Hyd 7 stps)</t>
  </si>
  <si>
    <t>Single button down-collective (KSA)</t>
  </si>
  <si>
    <t>Simplex</t>
  </si>
  <si>
    <t>220 V AC</t>
  </si>
  <si>
    <t>Hydraulic (Star-Delta)</t>
  </si>
  <si>
    <t>Counter Switch (Mikopulse)</t>
  </si>
  <si>
    <t>24 V DC</t>
  </si>
  <si>
    <t>Gray Code</t>
  </si>
  <si>
    <t>3 PHASE</t>
  </si>
  <si>
    <t>S-MS</t>
  </si>
  <si>
    <t>Other</t>
  </si>
  <si>
    <t>Two Speed</t>
  </si>
  <si>
    <t>Single Speed</t>
  </si>
  <si>
    <t>Speed Governer Voltage</t>
  </si>
  <si>
    <t>Inverter Models</t>
  </si>
  <si>
    <t>MD Incremental</t>
  </si>
  <si>
    <t>EDT En-Dat</t>
  </si>
  <si>
    <t>SCH Sin-Cos</t>
  </si>
  <si>
    <t>NONE - Open Loop</t>
  </si>
  <si>
    <t>SX-PLUS</t>
  </si>
  <si>
    <t>Hydraulic Brand</t>
  </si>
  <si>
    <t>PERMAGSA</t>
  </si>
  <si>
    <t>pcs</t>
  </si>
  <si>
    <t>COP</t>
  </si>
  <si>
    <t>No of Stops</t>
  </si>
  <si>
    <t>Double button selective-collective (KS)</t>
  </si>
  <si>
    <t>VVVF Geared</t>
  </si>
  <si>
    <t>VVVF Gearless</t>
  </si>
  <si>
    <t>Hydraulic (Ready for Soft Starter)</t>
  </si>
  <si>
    <t>Hydraulic (Direct Start)</t>
  </si>
  <si>
    <t>Serial comm. with car, COP &amp; landings via Can-Bus (max 24 stops single or double button)</t>
  </si>
  <si>
    <t>MD-STO 15A</t>
  </si>
  <si>
    <t>MD-STO 18A</t>
  </si>
  <si>
    <t>MD-STO 22A</t>
  </si>
  <si>
    <t>MD-STO 26A</t>
  </si>
  <si>
    <t>MD-STO 34A</t>
  </si>
  <si>
    <t>MIK-EL MD-STO Series</t>
  </si>
  <si>
    <t>Shaft Copying via motor encoder</t>
  </si>
  <si>
    <t>Same</t>
  </si>
  <si>
    <t>2nd Door (if any)</t>
  </si>
  <si>
    <t>Doors</t>
  </si>
  <si>
    <t>General Specifications</t>
  </si>
  <si>
    <t>PROLIFT</t>
  </si>
  <si>
    <t>EMAY</t>
  </si>
  <si>
    <t>FABRE</t>
  </si>
  <si>
    <t>KLEFER</t>
  </si>
  <si>
    <t>UPS</t>
  </si>
  <si>
    <t>Ready for UPS</t>
  </si>
  <si>
    <t>Servosan ARD</t>
  </si>
  <si>
    <t>Emergency Rescue Device</t>
  </si>
  <si>
    <t>Safety Circuit</t>
  </si>
  <si>
    <t>Inverter Options for VVVF Lifts</t>
  </si>
  <si>
    <t>Triplex (3 lifts in a group)</t>
  </si>
  <si>
    <t>Quattro plex (4 lifts in a group)</t>
  </si>
  <si>
    <t>CP Types</t>
  </si>
  <si>
    <t>Long Type</t>
  </si>
  <si>
    <t>Standard Type</t>
  </si>
  <si>
    <t>Standards</t>
  </si>
  <si>
    <t>EN81-20 Compatible</t>
  </si>
  <si>
    <t>EN81+A3 Compatible</t>
  </si>
  <si>
    <t>Base for Control Panel</t>
  </si>
  <si>
    <t>Custom Size</t>
  </si>
  <si>
    <t>Options &amp; Other Specifications</t>
  </si>
  <si>
    <t>Back-light Company Logo</t>
  </si>
  <si>
    <t>Laser Logo for LOPs</t>
  </si>
  <si>
    <t>2nd Intercom Module</t>
  </si>
  <si>
    <t>Cable Set for SC24 Board</t>
  </si>
  <si>
    <t>Cable Set for SL Boards</t>
  </si>
  <si>
    <t>LOPs</t>
  </si>
  <si>
    <t>Floor Names</t>
  </si>
  <si>
    <t>POSG Coil Voltage</t>
  </si>
  <si>
    <t>Lift Standards</t>
  </si>
  <si>
    <t>COP to Insp. Box Connection Cable</t>
  </si>
  <si>
    <t>Inspection box is included.</t>
  </si>
  <si>
    <t>Blank YES/NO options will be assumed as 'NO'.</t>
  </si>
  <si>
    <t>Company Name</t>
  </si>
  <si>
    <t>Referance/Project Name</t>
  </si>
  <si>
    <t>Quantity</t>
  </si>
  <si>
    <t>Date</t>
  </si>
  <si>
    <t>Controller Type</t>
  </si>
  <si>
    <t>Controller Model</t>
  </si>
  <si>
    <t>Motor Brake Voltage</t>
  </si>
  <si>
    <t>VVVF for 3-Phase Door</t>
  </si>
  <si>
    <t>Inverter Model</t>
  </si>
  <si>
    <t>Screen. Mot. Cable for VF (7M)</t>
  </si>
  <si>
    <t>Re-levell. &amp; Adv. Door Opening</t>
  </si>
  <si>
    <t>Notes</t>
  </si>
  <si>
    <t>MIK-EL ELEKTRONIK CONTROL PANEL &amp; COP &amp; LOP OFFER / ORDER FORM</t>
  </si>
  <si>
    <t>MİK-EL ELEKTRONİK KUMANDA PANOSU &amp; BUTONYER TEKLİF / SİPARİŞ FORMU</t>
  </si>
  <si>
    <t>Firma Adı</t>
  </si>
  <si>
    <t>Referans/Proje Adı</t>
  </si>
  <si>
    <t>E-posta Adresi</t>
  </si>
  <si>
    <t>E-mail Address</t>
  </si>
  <si>
    <t>Adet</t>
  </si>
  <si>
    <t>adet</t>
  </si>
  <si>
    <t>Tarih</t>
  </si>
  <si>
    <t>Kumanda Sistemi Modeli</t>
  </si>
  <si>
    <t>Kumanda Türü</t>
  </si>
  <si>
    <t>Asansör Standardı</t>
  </si>
  <si>
    <t>Genel Özellikler</t>
  </si>
  <si>
    <t>Durak Sayısı</t>
  </si>
  <si>
    <t>Tek / Grup Çalışma</t>
  </si>
  <si>
    <t>Single / Group</t>
  </si>
  <si>
    <t>Motor / Hydraulic</t>
  </si>
  <si>
    <t>Motor / Hidrolik</t>
  </si>
  <si>
    <t>Position Information</t>
  </si>
  <si>
    <t>Durak</t>
  </si>
  <si>
    <t>Güç / Akım</t>
  </si>
  <si>
    <t>Car Capacity</t>
  </si>
  <si>
    <t>Kabin Kapasitesi</t>
  </si>
  <si>
    <t>Motor Fren Gerilimi</t>
  </si>
  <si>
    <t>Kapılar</t>
  </si>
  <si>
    <t>Automatic Door</t>
  </si>
  <si>
    <t>Otomatik Kapı</t>
  </si>
  <si>
    <t>Landing Door</t>
  </si>
  <si>
    <t>Kat Kapısı</t>
  </si>
  <si>
    <t>2. Kapı (eğer varsa)</t>
  </si>
  <si>
    <t>Lirpomp Gerilimi</t>
  </si>
  <si>
    <t>3-Faz Kapı Mot. için 3VF</t>
  </si>
  <si>
    <t>VVVF Asansörler için Inverter Seçimi</t>
  </si>
  <si>
    <t>İnverter Modeli</t>
  </si>
  <si>
    <t>Enkoder Kartı</t>
  </si>
  <si>
    <t>Opsiyonlar &amp; Diğer Özellikler</t>
  </si>
  <si>
    <t>Kata Getirme Cihazı</t>
  </si>
  <si>
    <t>Valf</t>
  </si>
  <si>
    <t>Kumanda Panosu Tipi</t>
  </si>
  <si>
    <t>Control Panel Type</t>
  </si>
  <si>
    <t>Kontaktör Tipi</t>
  </si>
  <si>
    <t>Contactor Type</t>
  </si>
  <si>
    <t>Seviyeleme &amp; Erken Kapı Açma</t>
  </si>
  <si>
    <t>Revizyon kutusu dahildir.</t>
  </si>
  <si>
    <t>Kat ve Kabin Butonyerleri</t>
  </si>
  <si>
    <t>Car and Landing Operator Panels</t>
  </si>
  <si>
    <t>Durak İsimleri</t>
  </si>
  <si>
    <t>Işıklandırmalı Firma Logosu</t>
  </si>
  <si>
    <t>2. İntercom Modülü</t>
  </si>
  <si>
    <t>Kat Butonyeri için Lazer Logo</t>
  </si>
  <si>
    <t>SC24 Kartı için Kablo Seti</t>
  </si>
  <si>
    <t>Boş bırakılan VAR/YOK seçimleri 'YOK' kabul edilecektir.</t>
  </si>
  <si>
    <t>Notlar</t>
  </si>
  <si>
    <t>Sipariş Onayı</t>
  </si>
  <si>
    <t>Tahrik Türü</t>
  </si>
  <si>
    <t>Konum Bilgisi</t>
  </si>
  <si>
    <t>Kabin Hızı</t>
  </si>
  <si>
    <t>Kapı Mot Volt</t>
  </si>
  <si>
    <t>Door Mot Volt</t>
  </si>
  <si>
    <t>3VF için Ekranlı Mot Kabl (7M)</t>
  </si>
  <si>
    <t>Ön Tetik. Reg. Bobin Gerilimi</t>
  </si>
  <si>
    <t>SL Kartları için Kablo Seti</t>
  </si>
  <si>
    <t>Kabin But. &amp; Rev. Kutusu Bağ. Kablosu</t>
  </si>
  <si>
    <t>VAR</t>
  </si>
  <si>
    <t>YOK</t>
  </si>
  <si>
    <t>Kontaktörler</t>
  </si>
  <si>
    <t>Schneider D Serisi</t>
  </si>
  <si>
    <t>Schneider E Serisi (eko seri)</t>
  </si>
  <si>
    <t>Schneider D Serie</t>
  </si>
  <si>
    <t>Schneider E Serie (eco serie)</t>
  </si>
  <si>
    <t>Lirpomp</t>
  </si>
  <si>
    <t>Makine Markası</t>
  </si>
  <si>
    <t>Hidrolik Markası</t>
  </si>
  <si>
    <t>Kapı Markası</t>
  </si>
  <si>
    <t>Door Brand</t>
  </si>
  <si>
    <t>Regülatör Bobin Gerilimi</t>
  </si>
  <si>
    <t>İnverter Modelleri</t>
  </si>
  <si>
    <t>MIK-EL MD-STO Serisi</t>
  </si>
  <si>
    <t>Encoder Card</t>
  </si>
  <si>
    <t>MD İnkremental</t>
  </si>
  <si>
    <t>YOK - Açık Çevrim</t>
  </si>
  <si>
    <t>Kumanda Tipleri</t>
  </si>
  <si>
    <t>Tek buton inişte toplamalı (KSA)</t>
  </si>
  <si>
    <t>Çift buton çift yönde toplamalı (KS)</t>
  </si>
  <si>
    <t>Tek / Grup</t>
  </si>
  <si>
    <t>Simpleks</t>
  </si>
  <si>
    <t>Tripleks (3 asansör birlikte)</t>
  </si>
  <si>
    <t>Dubleks (2 asansör birlikte)</t>
  </si>
  <si>
    <t>Quattro plex (4 asansör birlikte)</t>
  </si>
  <si>
    <t>VVVF Dişlisiz</t>
  </si>
  <si>
    <t>VVVF Dişlili</t>
  </si>
  <si>
    <t>Hidrolik (Yıldız-Üçgen)</t>
  </si>
  <si>
    <t>Hidrolik (Soft Start'a Uygun)</t>
  </si>
  <si>
    <t>Hidrolik (Doğrudan Yol Verme)</t>
  </si>
  <si>
    <t>Çift Hızlı</t>
  </si>
  <si>
    <t>Tek Hızlı</t>
  </si>
  <si>
    <t>Enkoderli Kuyu Kopyalama</t>
  </si>
  <si>
    <t>Sayıcı Şalter</t>
  </si>
  <si>
    <t>Grey kod</t>
  </si>
  <si>
    <t>3 FAZ</t>
  </si>
  <si>
    <t>Diğer</t>
  </si>
  <si>
    <t>Servosan Kurtaran</t>
  </si>
  <si>
    <t>UPS'ye Uygun</t>
  </si>
  <si>
    <t>Yok</t>
  </si>
  <si>
    <t>KP Tipi</t>
  </si>
  <si>
    <t>Uzun Pano</t>
  </si>
  <si>
    <t>Standart Pano</t>
  </si>
  <si>
    <t>Özel Ölçülü Pano</t>
  </si>
  <si>
    <t>Standart</t>
  </si>
  <si>
    <t>EN81-20'ye Uygun</t>
  </si>
  <si>
    <t>EN81+A3'e Uygun</t>
  </si>
  <si>
    <t>Katlarla ve kabinle seri haberleşmeli (Tek ya da çift buton 24 durağa kadar)</t>
  </si>
  <si>
    <t>Küçük yük asansörleri için (5 durağa kadar çağır-gönder kumanda)</t>
  </si>
  <si>
    <t>Shaft Copy</t>
  </si>
  <si>
    <t>Duplex (2 lifts in a group)</t>
  </si>
  <si>
    <t>Manual</t>
  </si>
  <si>
    <t>Çarpma Kapı</t>
  </si>
  <si>
    <t>Aynı</t>
  </si>
  <si>
    <t>Elektrik Dağıtım Panosu</t>
  </si>
  <si>
    <t>Mains Supply Inside CP</t>
  </si>
  <si>
    <t>Please select a controller</t>
  </si>
  <si>
    <t>Lütfen kumanda sistemini seçiniz</t>
  </si>
  <si>
    <t>Kum. Panosu için Baza</t>
  </si>
  <si>
    <t>Formu Temizle</t>
  </si>
  <si>
    <t>Clean the Form</t>
  </si>
  <si>
    <t>Aşağıdaki tabloda satır ekleme yapılmamalıdır.</t>
  </si>
  <si>
    <t>Formu Temizlemek istediğinize emin misiniz? Girdiğiniz bütün veriler silinecektir!</t>
  </si>
  <si>
    <t>Do you want to clear the form? Your inputted data will be deleted!</t>
  </si>
  <si>
    <t>Door A</t>
  </si>
  <si>
    <t>Door B</t>
  </si>
  <si>
    <t>Lütfen hangi katta hangi kapının açılacağını aşağıda belirtiniz.</t>
  </si>
  <si>
    <t>Please mark opening combinations of the doors below.</t>
  </si>
  <si>
    <t>Floors</t>
  </si>
  <si>
    <t>A Kapısı</t>
  </si>
  <si>
    <t>B Kapısı</t>
  </si>
  <si>
    <t>Katlar</t>
  </si>
  <si>
    <t>Emniyet Devresi</t>
  </si>
  <si>
    <t>230 V AC</t>
  </si>
  <si>
    <t>110 V AC</t>
  </si>
  <si>
    <t>48 V AC</t>
  </si>
  <si>
    <t>24 V AC</t>
  </si>
  <si>
    <t>Talep Edilen Teslim Tarihi</t>
  </si>
  <si>
    <t>Requested Delivery Time</t>
  </si>
  <si>
    <t>Kattan Kata Mesafeler (mm)</t>
  </si>
  <si>
    <t>En üst kat butonu ve pano arası mesafe =&gt;</t>
  </si>
  <si>
    <t>Distance from top floor LOP to Control Panel =&gt;</t>
  </si>
  <si>
    <t>Floor to Floor Distances (mm)</t>
  </si>
  <si>
    <t>Lütfen 2. kapı için 'Form A' formunu doldurunuz.</t>
  </si>
  <si>
    <t>Please fill the 'Form A' for 2nd door.</t>
  </si>
  <si>
    <t>Please fill the 'Form A' for floor to floor distances.</t>
  </si>
  <si>
    <t>Lütfen kattan kata mesafeler için 'Form A' formunu doldurunuz.</t>
  </si>
  <si>
    <t>TR</t>
  </si>
  <si>
    <t>EN</t>
  </si>
  <si>
    <t>RU</t>
  </si>
  <si>
    <t>LAFERT</t>
  </si>
  <si>
    <t>EMF</t>
  </si>
  <si>
    <t>Katlarla ve kabinle seri haberleşmeli (Tek ya da çift buton 48 durağa kadar)</t>
  </si>
  <si>
    <t>Katlarla paralel, kabinle seri haberleşmeli (tek buton 16, çift buton 9, Hidrolik 7 durağa kadar)</t>
  </si>
  <si>
    <t>Daumbwaiter (call-send, max 5 stops)</t>
  </si>
  <si>
    <t>Вы хотите очистить форму? Все данные будут удалены!</t>
  </si>
  <si>
    <t>MIK-EL ELEKTRONIK ФОРМА ЗАКАЗА СТАНЦИИ УПРАВЛЕНИЯ И КНОПОК ВЫЗОВА, ПРИКАЗА</t>
  </si>
  <si>
    <t>Наименование Компании</t>
  </si>
  <si>
    <t>Наименование Проекта</t>
  </si>
  <si>
    <t>E-mail Адрес</t>
  </si>
  <si>
    <t>Количество</t>
  </si>
  <si>
    <t>шт</t>
  </si>
  <si>
    <t>Дата</t>
  </si>
  <si>
    <t>Время постави</t>
  </si>
  <si>
    <t>Модель станции управления</t>
  </si>
  <si>
    <t>Пожалуйста выбирете станцию управления</t>
  </si>
  <si>
    <t>Тип станции управления</t>
  </si>
  <si>
    <t>Одиночный / В группе</t>
  </si>
  <si>
    <t>Тип привода</t>
  </si>
  <si>
    <t>Стандарты</t>
  </si>
  <si>
    <t>Основные спецификации</t>
  </si>
  <si>
    <t>Кол-во остановок</t>
  </si>
  <si>
    <t>Мотор / Гидравлика</t>
  </si>
  <si>
    <t>Информаци о месте установке</t>
  </si>
  <si>
    <t>Остановок</t>
  </si>
  <si>
    <t>Мощность мотора</t>
  </si>
  <si>
    <t>Грузоподъемность</t>
  </si>
  <si>
    <t>Скорость</t>
  </si>
  <si>
    <t>Двери</t>
  </si>
  <si>
    <t>Распашная дверь</t>
  </si>
  <si>
    <t>Дверной мотор V</t>
  </si>
  <si>
    <t>Тормозная катушка V</t>
  </si>
  <si>
    <t>2-я дверь (если есть)</t>
  </si>
  <si>
    <t>VVVF для 3-х фазного мотора</t>
  </si>
  <si>
    <t>Опции для лифтов с Инвертором VVVF</t>
  </si>
  <si>
    <t>Модель Инвертора</t>
  </si>
  <si>
    <t>Опции и другие Специфиации</t>
  </si>
  <si>
    <t>Клапан</t>
  </si>
  <si>
    <t>Цепь безопасности</t>
  </si>
  <si>
    <t>База для панели управления</t>
  </si>
  <si>
    <t>Тип контакторов</t>
  </si>
  <si>
    <t>Блок ревизии прилагается</t>
  </si>
  <si>
    <t>Наименование этажей</t>
  </si>
  <si>
    <t>Логотип компании на заднем фоне</t>
  </si>
  <si>
    <t>2-й Интерком модуль</t>
  </si>
  <si>
    <t>Подтверждение заказа</t>
  </si>
  <si>
    <t>Дверь А</t>
  </si>
  <si>
    <t>Дверь Б</t>
  </si>
  <si>
    <t>Этажи</t>
  </si>
  <si>
    <t>Расстояние между этажами</t>
  </si>
  <si>
    <t>Расстояние от блока ревизии до кнопки вызова последнего этажа</t>
  </si>
  <si>
    <t>Моторный кабель VF (7М)</t>
  </si>
  <si>
    <t>Кабель от Блока ревизии до Пульта приказа</t>
  </si>
  <si>
    <t>Заметки</t>
  </si>
  <si>
    <t>Логотип на кнопах вызова</t>
  </si>
  <si>
    <t>Кнопки вызова</t>
  </si>
  <si>
    <t>Не заполненые поля будут отмечены как "нет"</t>
  </si>
  <si>
    <t>Основное питание СУ</t>
  </si>
  <si>
    <t>Предворительное откр. Дверей</t>
  </si>
  <si>
    <t>Ограничитель сорости V</t>
  </si>
  <si>
    <t>Противоаварийные устройства</t>
  </si>
  <si>
    <t>Очистка формы</t>
  </si>
  <si>
    <t>Автоматическая дверь</t>
  </si>
  <si>
    <t>Пожалйста заполните "Форму А" для 2-й двери</t>
  </si>
  <si>
    <t>Напряжение дверного замка</t>
  </si>
  <si>
    <t>Плата энкодерная</t>
  </si>
  <si>
    <t>Пульт приказа и Кнопки вызова</t>
  </si>
  <si>
    <t>Кабель для SC24 платы</t>
  </si>
  <si>
    <t>Кабель для SL платы</t>
  </si>
  <si>
    <t>Отметьте комбинацию открывания дверей на этажах</t>
  </si>
  <si>
    <t>Заполните расстояние между этажами в "Форме А"</t>
  </si>
  <si>
    <t>ДА</t>
  </si>
  <si>
    <t>НЕТ</t>
  </si>
  <si>
    <t>Контаторы</t>
  </si>
  <si>
    <t>Скорость лифта</t>
  </si>
  <si>
    <t>Грузоподъёмность</t>
  </si>
  <si>
    <t>Тормозная катушка</t>
  </si>
  <si>
    <t>Дверной замок</t>
  </si>
  <si>
    <t>Модель Лебедки</t>
  </si>
  <si>
    <t>Модель Дверного Привода</t>
  </si>
  <si>
    <t>Этажные Двери</t>
  </si>
  <si>
    <t>Такие же</t>
  </si>
  <si>
    <t>Распашные</t>
  </si>
  <si>
    <t>Ограничитель скорости</t>
  </si>
  <si>
    <t>Экнодерная плата</t>
  </si>
  <si>
    <t>НЕТ - Пусто</t>
  </si>
  <si>
    <t>Станция Управления</t>
  </si>
  <si>
    <t>Одинарная кнопка в низ (KSA)</t>
  </si>
  <si>
    <t>Двойная кнопка селектив. (KS)</t>
  </si>
  <si>
    <t>Одиночный / В Группе</t>
  </si>
  <si>
    <t>Симплекс (один)</t>
  </si>
  <si>
    <t>Дуплес (2 лифта в группе)</t>
  </si>
  <si>
    <t>Триплекс (3 лифта в группе)</t>
  </si>
  <si>
    <t>Кватро (4 лифта в группе)</t>
  </si>
  <si>
    <t>Привод</t>
  </si>
  <si>
    <t>VVVF Без редуктора</t>
  </si>
  <si>
    <t>VVVF С редуктором</t>
  </si>
  <si>
    <t>Двух соростной</t>
  </si>
  <si>
    <t>Односкоростной</t>
  </si>
  <si>
    <t>Копирование шахты</t>
  </si>
  <si>
    <t>Копирование шахты Энкодэром</t>
  </si>
  <si>
    <t>Грей код</t>
  </si>
  <si>
    <t>Датчик (Mikopulse)</t>
  </si>
  <si>
    <t>Дверной привод</t>
  </si>
  <si>
    <t>Другой</t>
  </si>
  <si>
    <t>Нет</t>
  </si>
  <si>
    <t>Тип СУ</t>
  </si>
  <si>
    <t>Другой размер</t>
  </si>
  <si>
    <t>Стандартный</t>
  </si>
  <si>
    <t>Высокий</t>
  </si>
  <si>
    <t>Узкий</t>
  </si>
  <si>
    <t>Модель Гидравлики</t>
  </si>
  <si>
    <t>Серийное подкл. Can-Bus (макс. 16 ост. один., 9 ост. двойная кнопка, 7 ост. для гидрав.)</t>
  </si>
  <si>
    <t>Серийное подкл. Пльта приказов, COP и кнопок вызова Can-Bus (макс. 24 ост. С одной или двумя кнопами)</t>
  </si>
  <si>
    <t>Серийное подкл. Пльта приказов, COP и кнопок вызова Can-Bus (макс. 48 ост. С одной или двумя кнопами)</t>
  </si>
  <si>
    <t>Серийное подкл. пульта приаз. Can-Bus (макс. 24 ост. С одной, 13 ост. С двумя кнопками)</t>
  </si>
  <si>
    <t>Не большой подъемник (этажные кнопки приказа, макс. 5 ост.)</t>
  </si>
  <si>
    <t xml:space="preserve">    TR
&lt;= EN
     RU</t>
  </si>
  <si>
    <t>WITTUR</t>
  </si>
  <si>
    <t>Slim Pano (Kapı Kasasında)</t>
  </si>
  <si>
    <t>Slim Type (Inside the Door Frame)</t>
  </si>
  <si>
    <t>KALIOTIS</t>
  </si>
  <si>
    <t>SX-ULTRA-SCSL</t>
  </si>
  <si>
    <t>SX-ULTRA-PCPL</t>
  </si>
  <si>
    <t>U-STO-SCSL</t>
  </si>
  <si>
    <t>U-STO-PCPL</t>
  </si>
  <si>
    <t>U-STO-PCSL</t>
  </si>
  <si>
    <t>Katlarla ve kabin butonyeriyle paralel, kabin üstü rev. kutusu ile seri haberleşmeli (tek buton 24, çift buton 13 durağa kadar)</t>
  </si>
  <si>
    <t>Katlarla ve kabin üstü rev. kutusu ile seri, kabin butonyeriyle paralel haberleşmeli (tek buton 24, çift buton 13 durağa kadar)</t>
  </si>
  <si>
    <t>Parallel with COP and LOPs, serial with car top inspection box (max 24 stps single, 13 stps double button)</t>
  </si>
  <si>
    <t>Kumanda Sistemi</t>
  </si>
  <si>
    <t>Serial with car, COP &amp; landings via Can-Bus (max 48 stops single or double button)</t>
  </si>
  <si>
    <t>COPs</t>
  </si>
  <si>
    <t>Tam Boy</t>
  </si>
  <si>
    <t>Yarım Boy</t>
  </si>
  <si>
    <t>Full Height</t>
  </si>
  <si>
    <t>Half Height</t>
  </si>
  <si>
    <t>Display</t>
  </si>
  <si>
    <t>Gösterge</t>
  </si>
  <si>
    <t>Dot-matris</t>
  </si>
  <si>
    <t>TFT</t>
  </si>
  <si>
    <t>LCD</t>
  </si>
  <si>
    <t>Dot-matrix</t>
  </si>
  <si>
    <t>Serial with car top inspection box and LOPs, parallel with COP (max 24 stops single or double button)</t>
  </si>
  <si>
    <t>Серийное подключение постов приказа и вызовызовов по средством Can-Bus (максимум 48 остановок, одна или две кнопки в постах вызова)</t>
  </si>
  <si>
    <t>Параллельное подключение постов приказа и вызовов, серийное с блоком ревизии кабины (максимум 24 остановки с одной кнопкой вызова и 13 остановок с двумя кнопками вызова)</t>
  </si>
  <si>
    <t>Серийное подключение  с блоком ревизии кабины и постами вызова, параллельное подключение с постом приказов (максимум 24 остановки)</t>
  </si>
  <si>
    <t>Пост приказа</t>
  </si>
  <si>
    <t>Дисплей</t>
  </si>
  <si>
    <t>От пола до потолка</t>
  </si>
  <si>
    <t>Короткий</t>
  </si>
  <si>
    <t>Точечная матрица</t>
  </si>
  <si>
    <t>Montaj Şekli</t>
  </si>
  <si>
    <t>Sıva Üstü</t>
  </si>
  <si>
    <t>Sıva Altı</t>
  </si>
  <si>
    <t>Mounting Type</t>
  </si>
  <si>
    <t>Surface Mounted</t>
  </si>
  <si>
    <t>Flush Mounted</t>
  </si>
  <si>
    <t>Тип монтажа</t>
  </si>
  <si>
    <t>Монтаж по верх стены</t>
  </si>
  <si>
    <t>Монтаж в стену</t>
  </si>
  <si>
    <t>7-seg</t>
  </si>
  <si>
    <t>Anons Modülü için SD Kart</t>
  </si>
  <si>
    <t>SD Card for Voice Announcer</t>
  </si>
  <si>
    <t>SD Карта для голосового анонса</t>
  </si>
  <si>
    <t>1xSC24 Board</t>
  </si>
  <si>
    <t>1xSC24 Kartı</t>
  </si>
  <si>
    <t>2xSC24 Kartı</t>
  </si>
  <si>
    <t>2xSC24 Boards</t>
  </si>
  <si>
    <t>1xSC24 платы</t>
  </si>
  <si>
    <t>2xSC24 платы</t>
  </si>
  <si>
    <t>7-сегментный</t>
  </si>
  <si>
    <t>EKER</t>
  </si>
  <si>
    <t>TOP GEAR</t>
  </si>
  <si>
    <t>FAXI</t>
  </si>
  <si>
    <t>GEM</t>
  </si>
  <si>
    <t>JUPA</t>
  </si>
  <si>
    <t>TORIN</t>
  </si>
  <si>
    <t>LANCOR</t>
  </si>
  <si>
    <t>XINDA</t>
  </si>
  <si>
    <t>MD-STO 50A</t>
  </si>
  <si>
    <t>MD-STO 66A</t>
  </si>
  <si>
    <t>MD-STO için</t>
  </si>
  <si>
    <t>for MD-STO</t>
  </si>
  <si>
    <t>для MD-STO</t>
  </si>
  <si>
    <t>Блок ревизии приямка =&gt;</t>
  </si>
  <si>
    <t>Shaft Pit =&gt;</t>
  </si>
  <si>
    <t>Kuyu dibi 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</si>
</sst>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0000"/>
    <numFmt numFmtId="166" formatCode="000"/>
    <numFmt numFmtId="167" formatCode="0.0"/>
  </numFmts>
  <fonts count="21" x14ac:knownFonts="1">
    <font>
      <sz val="10"/>
      <color theme="1"/>
      <name val="Arial Tur"/>
      <family val="2"/>
      <charset val="162"/>
    </font>
    <font>
      <sz val="10"/>
      <name val="Tahoma"/>
      <family val="2"/>
      <charset val="162"/>
    </font>
    <font>
      <b/>
      <sz val="12"/>
      <name val="Tahoma"/>
      <family val="2"/>
      <charset val="162"/>
    </font>
    <font>
      <b/>
      <sz val="15"/>
      <name val="Tahoma"/>
      <family val="2"/>
      <charset val="162"/>
    </font>
    <font>
      <sz val="11"/>
      <name val="Tahoma"/>
      <family val="2"/>
      <charset val="162"/>
    </font>
    <font>
      <b/>
      <sz val="11"/>
      <name val="Tahoma"/>
      <family val="2"/>
      <charset val="162"/>
    </font>
    <font>
      <u/>
      <sz val="8.5"/>
      <color indexed="12"/>
      <name val="Arial Tur"/>
    </font>
    <font>
      <u/>
      <sz val="11"/>
      <color indexed="12"/>
      <name val="Arial Tur"/>
    </font>
    <font>
      <u/>
      <sz val="10"/>
      <name val="Tahoma"/>
      <family val="2"/>
      <charset val="162"/>
    </font>
    <font>
      <b/>
      <sz val="10"/>
      <name val="Tahoma"/>
      <family val="2"/>
      <charset val="162"/>
    </font>
    <font>
      <sz val="10"/>
      <color rgb="FFFF0000"/>
      <name val="Tahoma"/>
      <family val="2"/>
      <charset val="162"/>
    </font>
    <font>
      <sz val="9"/>
      <name val="Tahoma"/>
      <family val="2"/>
      <charset val="162"/>
    </font>
    <font>
      <u/>
      <sz val="11"/>
      <name val="Arial"/>
      <family val="2"/>
      <charset val="162"/>
    </font>
    <font>
      <b/>
      <sz val="9"/>
      <name val="Tahoma"/>
      <family val="2"/>
      <charset val="162"/>
    </font>
    <font>
      <sz val="8"/>
      <name val="Tahoma"/>
      <family val="2"/>
      <charset val="162"/>
    </font>
    <font>
      <b/>
      <sz val="8"/>
      <name val="Tahoma"/>
      <family val="2"/>
      <charset val="162"/>
    </font>
    <font>
      <b/>
      <sz val="10"/>
      <color theme="1"/>
      <name val="Arial Tur"/>
      <charset val="162"/>
    </font>
    <font>
      <sz val="10"/>
      <color rgb="FF000000"/>
      <name val="Arial Tur"/>
    </font>
    <font>
      <sz val="8"/>
      <color theme="1"/>
      <name val="Arial Tur"/>
      <family val="2"/>
      <charset val="162"/>
    </font>
    <font>
      <sz val="10"/>
      <color theme="0"/>
      <name val="Arial Tur"/>
      <family val="2"/>
      <charset val="162"/>
    </font>
    <font>
      <b/>
      <sz val="10"/>
      <color rgb="FFFF0000"/>
      <name val="Tahom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84">
    <xf numFmtId="0" fontId="0" fillId="0" borderId="0" xfId="0"/>
    <xf numFmtId="0" fontId="0" fillId="0" borderId="0" xfId="0" applyBorder="1" applyProtection="1">
      <protection hidden="1"/>
    </xf>
    <xf numFmtId="49" fontId="9" fillId="3" borderId="0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hidden="1"/>
    </xf>
    <xf numFmtId="0" fontId="1" fillId="2" borderId="0" xfId="0" applyFont="1" applyFill="1" applyProtection="1">
      <protection hidden="1"/>
    </xf>
    <xf numFmtId="0" fontId="1" fillId="2" borderId="1" xfId="0" applyFont="1" applyFill="1" applyBorder="1" applyProtection="1">
      <protection hidden="1"/>
    </xf>
    <xf numFmtId="0" fontId="1" fillId="2" borderId="2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0" fontId="1" fillId="2" borderId="5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3" fillId="2" borderId="6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Protection="1">
      <protection hidden="1"/>
    </xf>
    <xf numFmtId="0" fontId="1" fillId="2" borderId="6" xfId="0" applyFont="1" applyFill="1" applyBorder="1" applyProtection="1">
      <protection hidden="1"/>
    </xf>
    <xf numFmtId="0" fontId="1" fillId="2" borderId="8" xfId="0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0" fontId="4" fillId="2" borderId="1" xfId="0" applyFont="1" applyFill="1" applyBorder="1" applyProtection="1">
      <protection hidden="1"/>
    </xf>
    <xf numFmtId="0" fontId="4" fillId="2" borderId="2" xfId="0" applyFont="1" applyFill="1" applyBorder="1" applyProtection="1">
      <protection hidden="1"/>
    </xf>
    <xf numFmtId="0" fontId="4" fillId="2" borderId="2" xfId="0" applyFont="1" applyFill="1" applyBorder="1" applyAlignment="1" applyProtection="1">
      <alignment horizontal="left"/>
      <protection hidden="1"/>
    </xf>
    <xf numFmtId="164" fontId="4" fillId="2" borderId="9" xfId="0" applyNumberFormat="1" applyFont="1" applyFill="1" applyBorder="1" applyAlignment="1" applyProtection="1">
      <alignment horizontal="left"/>
      <protection hidden="1"/>
    </xf>
    <xf numFmtId="0" fontId="4" fillId="2" borderId="4" xfId="0" applyFont="1" applyFill="1" applyBorder="1" applyProtection="1">
      <protection hidden="1"/>
    </xf>
    <xf numFmtId="0" fontId="4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protection hidden="1"/>
    </xf>
    <xf numFmtId="14" fontId="4" fillId="2" borderId="10" xfId="0" applyNumberFormat="1" applyFont="1" applyFill="1" applyBorder="1" applyAlignment="1" applyProtection="1">
      <protection hidden="1"/>
    </xf>
    <xf numFmtId="0" fontId="0" fillId="0" borderId="10" xfId="0" applyBorder="1" applyProtection="1">
      <protection hidden="1"/>
    </xf>
    <xf numFmtId="0" fontId="0" fillId="4" borderId="10" xfId="0" applyFill="1" applyBorder="1" applyProtection="1">
      <protection hidden="1"/>
    </xf>
    <xf numFmtId="164" fontId="4" fillId="2" borderId="0" xfId="0" applyNumberFormat="1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horizontal="right"/>
      <protection hidden="1"/>
    </xf>
    <xf numFmtId="0" fontId="4" fillId="2" borderId="14" xfId="0" applyFont="1" applyFill="1" applyBorder="1" applyProtection="1">
      <protection hidden="1"/>
    </xf>
    <xf numFmtId="164" fontId="4" fillId="2" borderId="15" xfId="0" applyNumberFormat="1" applyFont="1" applyFill="1" applyBorder="1" applyAlignment="1" applyProtection="1">
      <protection hidden="1"/>
    </xf>
    <xf numFmtId="0" fontId="1" fillId="2" borderId="15" xfId="0" applyFont="1" applyFill="1" applyBorder="1" applyProtection="1">
      <protection hidden="1"/>
    </xf>
    <xf numFmtId="14" fontId="5" fillId="2" borderId="15" xfId="0" applyNumberFormat="1" applyFont="1" applyFill="1" applyBorder="1" applyAlignment="1" applyProtection="1">
      <protection hidden="1"/>
    </xf>
    <xf numFmtId="14" fontId="5" fillId="4" borderId="15" xfId="0" applyNumberFormat="1" applyFont="1" applyFill="1" applyBorder="1" applyAlignment="1" applyProtection="1">
      <protection hidden="1"/>
    </xf>
    <xf numFmtId="0" fontId="0" fillId="4" borderId="15" xfId="0" applyFill="1" applyBorder="1" applyProtection="1">
      <protection hidden="1"/>
    </xf>
    <xf numFmtId="166" fontId="4" fillId="2" borderId="15" xfId="0" applyNumberFormat="1" applyFont="1" applyFill="1" applyBorder="1" applyAlignment="1" applyProtection="1">
      <alignment horizontal="center"/>
      <protection hidden="1"/>
    </xf>
    <xf numFmtId="0" fontId="8" fillId="4" borderId="2" xfId="0" applyFont="1" applyFill="1" applyBorder="1" applyProtection="1">
      <protection hidden="1"/>
    </xf>
    <xf numFmtId="0" fontId="1" fillId="4" borderId="2" xfId="0" applyFont="1" applyFill="1" applyBorder="1" applyProtection="1">
      <protection hidden="1"/>
    </xf>
    <xf numFmtId="0" fontId="5" fillId="4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left"/>
      <protection hidden="1"/>
    </xf>
    <xf numFmtId="0" fontId="5" fillId="4" borderId="3" xfId="0" applyFont="1" applyFill="1" applyBorder="1" applyAlignment="1" applyProtection="1">
      <alignment horizontal="center"/>
      <protection hidden="1"/>
    </xf>
    <xf numFmtId="0" fontId="1" fillId="4" borderId="0" xfId="0" applyFont="1" applyFill="1" applyBorder="1" applyProtection="1">
      <protection hidden="1"/>
    </xf>
    <xf numFmtId="0" fontId="1" fillId="4" borderId="8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vertical="center"/>
      <protection hidden="1"/>
    </xf>
    <xf numFmtId="0" fontId="5" fillId="4" borderId="0" xfId="0" applyFont="1" applyFill="1" applyBorder="1" applyAlignment="1" applyProtection="1">
      <alignment horizontal="center"/>
      <protection hidden="1"/>
    </xf>
    <xf numFmtId="0" fontId="4" fillId="4" borderId="0" xfId="0" applyFont="1" applyFill="1" applyBorder="1" applyProtection="1">
      <protection hidden="1"/>
    </xf>
    <xf numFmtId="0" fontId="1" fillId="4" borderId="0" xfId="0" applyFont="1" applyFill="1" applyBorder="1" applyAlignment="1" applyProtection="1"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4" fillId="4" borderId="0" xfId="0" applyFont="1" applyFill="1" applyBorder="1" applyAlignment="1" applyProtection="1">
      <alignment horizontal="left"/>
      <protection hidden="1"/>
    </xf>
    <xf numFmtId="0" fontId="1" fillId="4" borderId="14" xfId="0" applyFont="1" applyFill="1" applyBorder="1" applyProtection="1">
      <protection hidden="1"/>
    </xf>
    <xf numFmtId="0" fontId="1" fillId="4" borderId="15" xfId="0" applyFont="1" applyFill="1" applyBorder="1" applyAlignment="1" applyProtection="1">
      <protection hidden="1"/>
    </xf>
    <xf numFmtId="0" fontId="1" fillId="4" borderId="15" xfId="0" applyFont="1" applyFill="1" applyBorder="1" applyProtection="1">
      <protection hidden="1"/>
    </xf>
    <xf numFmtId="0" fontId="1" fillId="4" borderId="18" xfId="0" applyFont="1" applyFill="1" applyBorder="1" applyProtection="1">
      <protection hidden="1"/>
    </xf>
    <xf numFmtId="0" fontId="1" fillId="4" borderId="3" xfId="0" applyFont="1" applyFill="1" applyBorder="1" applyProtection="1">
      <protection hidden="1"/>
    </xf>
    <xf numFmtId="0" fontId="1" fillId="4" borderId="4" xfId="0" applyFont="1" applyFill="1" applyBorder="1" applyProtection="1">
      <protection hidden="1"/>
    </xf>
    <xf numFmtId="0" fontId="4" fillId="4" borderId="0" xfId="0" applyFont="1" applyFill="1" applyBorder="1" applyAlignment="1" applyProtection="1">
      <protection hidden="1"/>
    </xf>
    <xf numFmtId="0" fontId="0" fillId="4" borderId="0" xfId="0" applyFill="1" applyBorder="1" applyProtection="1">
      <protection hidden="1"/>
    </xf>
    <xf numFmtId="0" fontId="4" fillId="4" borderId="8" xfId="0" applyFont="1" applyFill="1" applyBorder="1" applyProtection="1">
      <protection hidden="1"/>
    </xf>
    <xf numFmtId="0" fontId="1" fillId="4" borderId="4" xfId="0" applyFont="1" applyFill="1" applyBorder="1" applyAlignment="1" applyProtection="1">
      <protection hidden="1"/>
    </xf>
    <xf numFmtId="2" fontId="5" fillId="4" borderId="0" xfId="0" applyNumberFormat="1" applyFont="1" applyFill="1" applyBorder="1" applyAlignment="1" applyProtection="1">
      <alignment horizontal="right"/>
      <protection hidden="1"/>
    </xf>
    <xf numFmtId="0" fontId="1" fillId="4" borderId="0" xfId="0" applyFont="1" applyFill="1" applyBorder="1" applyAlignment="1" applyProtection="1">
      <alignment horizontal="left"/>
      <protection hidden="1"/>
    </xf>
    <xf numFmtId="0" fontId="4" fillId="4" borderId="14" xfId="0" applyFont="1" applyFill="1" applyBorder="1" applyProtection="1">
      <protection hidden="1"/>
    </xf>
    <xf numFmtId="0" fontId="4" fillId="4" borderId="15" xfId="0" applyFont="1" applyFill="1" applyBorder="1" applyProtection="1">
      <protection hidden="1"/>
    </xf>
    <xf numFmtId="0" fontId="4" fillId="4" borderId="18" xfId="0" applyFont="1" applyFill="1" applyBorder="1" applyProtection="1">
      <protection hidden="1"/>
    </xf>
    <xf numFmtId="0" fontId="0" fillId="4" borderId="2" xfId="0" applyFill="1" applyBorder="1" applyProtection="1">
      <protection hidden="1"/>
    </xf>
    <xf numFmtId="0" fontId="10" fillId="2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protection hidden="1"/>
    </xf>
    <xf numFmtId="0" fontId="1" fillId="2" borderId="14" xfId="0" applyFont="1" applyFill="1" applyBorder="1" applyProtection="1">
      <protection hidden="1"/>
    </xf>
    <xf numFmtId="0" fontId="1" fillId="2" borderId="18" xfId="0" applyFont="1" applyFill="1" applyBorder="1" applyProtection="1">
      <protection hidden="1"/>
    </xf>
    <xf numFmtId="49" fontId="1" fillId="4" borderId="2" xfId="0" applyNumberFormat="1" applyFont="1" applyFill="1" applyBorder="1" applyAlignment="1" applyProtection="1">
      <alignment vertical="center"/>
      <protection hidden="1"/>
    </xf>
    <xf numFmtId="0" fontId="13" fillId="4" borderId="2" xfId="0" applyFont="1" applyFill="1" applyBorder="1" applyAlignment="1" applyProtection="1">
      <alignment horizontal="center"/>
      <protection hidden="1"/>
    </xf>
    <xf numFmtId="49" fontId="1" fillId="2" borderId="0" xfId="0" applyNumberFormat="1" applyFont="1" applyFill="1" applyBorder="1" applyAlignment="1" applyProtection="1">
      <alignment vertical="center"/>
      <protection hidden="1"/>
    </xf>
    <xf numFmtId="0" fontId="0" fillId="4" borderId="0" xfId="0" applyFill="1" applyProtection="1">
      <protection hidden="1"/>
    </xf>
    <xf numFmtId="0" fontId="16" fillId="4" borderId="0" xfId="0" applyFont="1" applyFill="1" applyProtection="1">
      <protection hidden="1"/>
    </xf>
    <xf numFmtId="0" fontId="12" fillId="2" borderId="14" xfId="0" applyFont="1" applyFill="1" applyBorder="1" applyAlignment="1" applyProtection="1">
      <alignment textRotation="90"/>
      <protection hidden="1"/>
    </xf>
    <xf numFmtId="0" fontId="10" fillId="4" borderId="15" xfId="0" applyFont="1" applyFill="1" applyBorder="1" applyProtection="1">
      <protection hidden="1"/>
    </xf>
    <xf numFmtId="0" fontId="9" fillId="4" borderId="15" xfId="0" applyFont="1" applyFill="1" applyBorder="1" applyProtection="1">
      <protection hidden="1"/>
    </xf>
    <xf numFmtId="0" fontId="1" fillId="4" borderId="18" xfId="0" applyFont="1" applyFill="1" applyBorder="1" applyAlignment="1" applyProtection="1">
      <alignment horizontal="right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1" fillId="4" borderId="0" xfId="0" quotePrefix="1" applyFont="1" applyFill="1" applyBorder="1" applyProtection="1">
      <protection hidden="1"/>
    </xf>
    <xf numFmtId="0" fontId="1" fillId="4" borderId="0" xfId="0" applyFont="1" applyFill="1" applyBorder="1" applyAlignment="1" applyProtection="1">
      <alignment horizontal="left" vertical="center" wrapText="1"/>
      <protection hidden="1"/>
    </xf>
    <xf numFmtId="0" fontId="11" fillId="4" borderId="0" xfId="0" applyFont="1" applyFill="1" applyBorder="1" applyAlignment="1" applyProtection="1">
      <protection hidden="1"/>
    </xf>
    <xf numFmtId="49" fontId="1" fillId="4" borderId="0" xfId="0" applyNumberFormat="1" applyFont="1" applyFill="1" applyBorder="1" applyAlignment="1" applyProtection="1">
      <alignment vertical="center"/>
      <protection hidden="1"/>
    </xf>
    <xf numFmtId="0" fontId="9" fillId="4" borderId="0" xfId="0" applyFont="1" applyFill="1" applyBorder="1" applyAlignment="1" applyProtection="1">
      <alignment horizontal="center"/>
      <protection hidden="1"/>
    </xf>
    <xf numFmtId="0" fontId="13" fillId="4" borderId="0" xfId="0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Protection="1">
      <protection hidden="1"/>
    </xf>
    <xf numFmtId="0" fontId="9" fillId="4" borderId="0" xfId="0" applyFont="1" applyFill="1" applyBorder="1" applyProtection="1">
      <protection hidden="1"/>
    </xf>
    <xf numFmtId="0" fontId="11" fillId="2" borderId="0" xfId="0" applyFont="1" applyFill="1" applyBorder="1" applyProtection="1">
      <protection hidden="1"/>
    </xf>
    <xf numFmtId="0" fontId="8" fillId="2" borderId="1" xfId="0" applyFont="1" applyFill="1" applyBorder="1" applyProtection="1">
      <protection hidden="1"/>
    </xf>
    <xf numFmtId="0" fontId="14" fillId="0" borderId="19" xfId="0" applyFont="1" applyFill="1" applyBorder="1" applyProtection="1">
      <protection hidden="1"/>
    </xf>
    <xf numFmtId="0" fontId="9" fillId="0" borderId="19" xfId="0" applyFont="1" applyFill="1" applyBorder="1" applyProtection="1">
      <protection hidden="1"/>
    </xf>
    <xf numFmtId="0" fontId="1" fillId="0" borderId="19" xfId="0" applyFont="1" applyFill="1" applyBorder="1" applyProtection="1">
      <protection hidden="1"/>
    </xf>
    <xf numFmtId="0" fontId="1" fillId="0" borderId="0" xfId="0" applyFont="1" applyFill="1" applyProtection="1">
      <protection hidden="1"/>
    </xf>
    <xf numFmtId="2" fontId="1" fillId="0" borderId="19" xfId="0" applyNumberFormat="1" applyFont="1" applyFill="1" applyBorder="1" applyProtection="1">
      <protection hidden="1"/>
    </xf>
    <xf numFmtId="0" fontId="1" fillId="0" borderId="12" xfId="0" applyFont="1" applyFill="1" applyBorder="1" applyAlignment="1" applyProtection="1">
      <alignment horizontal="right"/>
      <protection hidden="1"/>
    </xf>
    <xf numFmtId="0" fontId="9" fillId="0" borderId="19" xfId="0" applyFont="1" applyFill="1" applyBorder="1" applyAlignment="1" applyProtection="1">
      <alignment horizontal="left"/>
      <protection hidden="1"/>
    </xf>
    <xf numFmtId="0" fontId="0" fillId="0" borderId="19" xfId="0" applyBorder="1" applyProtection="1">
      <protection hidden="1"/>
    </xf>
    <xf numFmtId="0" fontId="15" fillId="0" borderId="19" xfId="0" applyFont="1" applyFill="1" applyBorder="1" applyProtection="1">
      <protection hidden="1"/>
    </xf>
    <xf numFmtId="0" fontId="1" fillId="0" borderId="13" xfId="0" applyFont="1" applyFill="1" applyBorder="1" applyProtection="1">
      <protection hidden="1"/>
    </xf>
    <xf numFmtId="14" fontId="1" fillId="0" borderId="0" xfId="0" applyNumberFormat="1" applyFont="1" applyFill="1" applyProtection="1">
      <protection hidden="1"/>
    </xf>
    <xf numFmtId="0" fontId="9" fillId="0" borderId="0" xfId="0" applyFont="1" applyFill="1" applyProtection="1">
      <protection hidden="1"/>
    </xf>
    <xf numFmtId="0" fontId="4" fillId="2" borderId="11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164" fontId="4" fillId="2" borderId="0" xfId="0" applyNumberFormat="1" applyFont="1" applyFill="1" applyBorder="1" applyAlignment="1" applyProtection="1">
      <alignment horizontal="right"/>
      <protection locked="0"/>
    </xf>
    <xf numFmtId="0" fontId="4" fillId="4" borderId="0" xfId="0" applyFont="1" applyFill="1" applyBorder="1" applyAlignment="1" applyProtection="1">
      <protection locked="0"/>
    </xf>
    <xf numFmtId="0" fontId="0" fillId="0" borderId="0" xfId="0" applyAlignment="1">
      <alignment horizontal="center"/>
    </xf>
    <xf numFmtId="0" fontId="9" fillId="3" borderId="0" xfId="0" applyFont="1" applyFill="1" applyBorder="1" applyAlignment="1" applyProtection="1">
      <alignment horizontal="right"/>
      <protection locked="0"/>
    </xf>
    <xf numFmtId="0" fontId="9" fillId="4" borderId="1" xfId="0" applyFont="1" applyFill="1" applyBorder="1" applyProtection="1">
      <protection hidden="1"/>
    </xf>
    <xf numFmtId="0" fontId="9" fillId="2" borderId="1" xfId="0" applyFont="1" applyFill="1" applyBorder="1" applyProtection="1">
      <protection hidden="1"/>
    </xf>
    <xf numFmtId="0" fontId="16" fillId="4" borderId="1" xfId="0" applyFont="1" applyFill="1" applyBorder="1" applyProtection="1">
      <protection hidden="1"/>
    </xf>
    <xf numFmtId="0" fontId="9" fillId="4" borderId="1" xfId="0" applyFont="1" applyFill="1" applyBorder="1" applyAlignment="1" applyProtection="1">
      <alignment vertical="center"/>
      <protection hidden="1"/>
    </xf>
    <xf numFmtId="0" fontId="9" fillId="2" borderId="0" xfId="0" applyFont="1" applyFill="1" applyProtection="1">
      <protection hidden="1"/>
    </xf>
    <xf numFmtId="0" fontId="18" fillId="0" borderId="0" xfId="0" applyFont="1" applyAlignment="1">
      <alignment wrapText="1"/>
    </xf>
    <xf numFmtId="0" fontId="2" fillId="2" borderId="6" xfId="0" applyFont="1" applyFill="1" applyBorder="1" applyAlignment="1" applyProtection="1">
      <alignment vertical="center"/>
      <protection hidden="1"/>
    </xf>
    <xf numFmtId="164" fontId="4" fillId="2" borderId="15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Alignment="1" applyProtection="1">
      <alignment horizontal="center" wrapText="1"/>
      <protection hidden="1"/>
    </xf>
    <xf numFmtId="0" fontId="0" fillId="0" borderId="17" xfId="0" applyBorder="1"/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 applyProtection="1">
      <alignment vertical="center" wrapText="1"/>
      <protection hidden="1"/>
    </xf>
    <xf numFmtId="0" fontId="1" fillId="4" borderId="14" xfId="0" quotePrefix="1" applyFont="1" applyFill="1" applyBorder="1" applyProtection="1">
      <protection hidden="1"/>
    </xf>
    <xf numFmtId="0" fontId="0" fillId="0" borderId="15" xfId="0" applyBorder="1" applyProtection="1">
      <protection hidden="1"/>
    </xf>
    <xf numFmtId="0" fontId="1" fillId="2" borderId="15" xfId="0" applyFont="1" applyFill="1" applyBorder="1" applyAlignment="1" applyProtection="1">
      <alignment horizontal="left" vertical="center" wrapText="1"/>
      <protection hidden="1"/>
    </xf>
    <xf numFmtId="0" fontId="5" fillId="2" borderId="15" xfId="0" applyFont="1" applyFill="1" applyBorder="1" applyAlignment="1" applyProtection="1">
      <alignment horizontal="center"/>
      <protection hidden="1"/>
    </xf>
    <xf numFmtId="0" fontId="10" fillId="4" borderId="0" xfId="0" applyFont="1" applyFill="1" applyBorder="1" applyAlignment="1" applyProtection="1">
      <alignment horizontal="center" vertical="center" wrapText="1"/>
      <protection hidden="1"/>
    </xf>
    <xf numFmtId="0" fontId="20" fillId="2" borderId="7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left"/>
      <protection hidden="1"/>
    </xf>
    <xf numFmtId="0" fontId="0" fillId="0" borderId="19" xfId="0" applyBorder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17" xfId="0" applyBorder="1" applyProtection="1">
      <protection hidden="1"/>
    </xf>
    <xf numFmtId="0" fontId="9" fillId="3" borderId="17" xfId="0" applyFont="1" applyFill="1" applyBorder="1" applyAlignment="1" applyProtection="1">
      <alignment horizontal="left"/>
      <protection locked="0"/>
    </xf>
    <xf numFmtId="0" fontId="9" fillId="5" borderId="0" xfId="0" applyFont="1" applyFill="1" applyBorder="1" applyAlignment="1" applyProtection="1">
      <alignment horizontal="left"/>
      <protection locked="0"/>
    </xf>
    <xf numFmtId="49" fontId="9" fillId="3" borderId="0" xfId="0" applyNumberFormat="1" applyFont="1" applyFill="1" applyBorder="1" applyAlignment="1" applyProtection="1">
      <alignment horizontal="left" vertical="center"/>
      <protection locked="0"/>
    </xf>
    <xf numFmtId="0" fontId="0" fillId="4" borderId="0" xfId="0" applyFill="1" applyBorder="1" applyAlignment="1" applyProtection="1">
      <alignment horizontal="left"/>
      <protection locked="0"/>
    </xf>
    <xf numFmtId="167" fontId="5" fillId="3" borderId="0" xfId="0" applyNumberFormat="1" applyFont="1" applyFill="1" applyBorder="1" applyAlignment="1" applyProtection="1">
      <alignment horizontal="right"/>
      <protection locked="0"/>
    </xf>
    <xf numFmtId="0" fontId="9" fillId="3" borderId="0" xfId="0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right"/>
      <protection locked="0"/>
    </xf>
    <xf numFmtId="167" fontId="5" fillId="4" borderId="0" xfId="0" applyNumberFormat="1" applyFont="1" applyFill="1" applyBorder="1" applyAlignment="1" applyProtection="1">
      <alignment horizontal="right"/>
      <protection hidden="1"/>
    </xf>
    <xf numFmtId="0" fontId="4" fillId="3" borderId="0" xfId="0" applyFont="1" applyFill="1" applyBorder="1" applyAlignment="1" applyProtection="1">
      <alignment horizontal="left"/>
      <protection locked="0"/>
    </xf>
    <xf numFmtId="166" fontId="4" fillId="2" borderId="15" xfId="0" applyNumberFormat="1" applyFont="1" applyFill="1" applyBorder="1" applyAlignment="1" applyProtection="1">
      <alignment horizontal="center"/>
      <protection hidden="1"/>
    </xf>
    <xf numFmtId="166" fontId="4" fillId="2" borderId="18" xfId="0" applyNumberFormat="1" applyFont="1" applyFill="1" applyBorder="1" applyAlignment="1" applyProtection="1">
      <alignment horizontal="center"/>
      <protection hidden="1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17" xfId="0" applyFont="1" applyFill="1" applyBorder="1" applyAlignment="1" applyProtection="1">
      <alignment horizontal="left" vertical="center"/>
      <protection locked="0"/>
    </xf>
    <xf numFmtId="0" fontId="4" fillId="3" borderId="17" xfId="0" applyFont="1" applyFill="1" applyBorder="1" applyAlignment="1" applyProtection="1">
      <alignment horizontal="left" vertical="center"/>
      <protection locked="0"/>
    </xf>
    <xf numFmtId="165" fontId="4" fillId="2" borderId="15" xfId="0" applyNumberFormat="1" applyFont="1" applyFill="1" applyBorder="1" applyAlignment="1" applyProtection="1">
      <alignment horizontal="center"/>
      <protection hidden="1"/>
    </xf>
    <xf numFmtId="0" fontId="5" fillId="3" borderId="15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right"/>
      <protection hidden="1"/>
    </xf>
    <xf numFmtId="166" fontId="4" fillId="4" borderId="15" xfId="0" applyNumberFormat="1" applyFont="1" applyFill="1" applyBorder="1" applyAlignment="1" applyProtection="1">
      <alignment horizontal="center"/>
      <protection hidden="1"/>
    </xf>
    <xf numFmtId="0" fontId="1" fillId="2" borderId="15" xfId="0" applyFont="1" applyFill="1" applyBorder="1" applyAlignment="1" applyProtection="1">
      <alignment horizontal="right"/>
      <protection hidden="1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7" fillId="3" borderId="10" xfId="1" applyFont="1" applyFill="1" applyBorder="1" applyAlignment="1" applyProtection="1">
      <alignment horizontal="left"/>
      <protection locked="0"/>
    </xf>
    <xf numFmtId="0" fontId="5" fillId="3" borderId="9" xfId="0" applyFont="1" applyFill="1" applyBorder="1" applyAlignment="1" applyProtection="1">
      <alignment horizontal="left"/>
      <protection locked="0"/>
    </xf>
    <xf numFmtId="14" fontId="5" fillId="0" borderId="9" xfId="0" applyNumberFormat="1" applyFont="1" applyFill="1" applyBorder="1" applyAlignment="1" applyProtection="1">
      <alignment horizontal="right"/>
      <protection hidden="1"/>
    </xf>
    <xf numFmtId="14" fontId="5" fillId="0" borderId="20" xfId="0" applyNumberFormat="1" applyFont="1" applyFill="1" applyBorder="1" applyAlignment="1" applyProtection="1">
      <alignment horizontal="right"/>
      <protection hidden="1"/>
    </xf>
    <xf numFmtId="0" fontId="4" fillId="3" borderId="1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right"/>
      <protection hidden="1"/>
    </xf>
    <xf numFmtId="166" fontId="4" fillId="2" borderId="0" xfId="0" applyNumberFormat="1" applyFont="1" applyFill="1" applyBorder="1" applyAlignment="1" applyProtection="1">
      <alignment horizontal="center"/>
      <protection hidden="1"/>
    </xf>
    <xf numFmtId="166" fontId="4" fillId="2" borderId="8" xfId="0" applyNumberFormat="1" applyFont="1" applyFill="1" applyBorder="1" applyAlignment="1" applyProtection="1">
      <alignment horizontal="center"/>
      <protection hidden="1"/>
    </xf>
    <xf numFmtId="14" fontId="5" fillId="3" borderId="10" xfId="0" applyNumberFormat="1" applyFont="1" applyFill="1" applyBorder="1" applyAlignment="1" applyProtection="1">
      <alignment horizontal="right"/>
      <protection locked="0"/>
    </xf>
    <xf numFmtId="14" fontId="5" fillId="3" borderId="21" xfId="0" applyNumberFormat="1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0" xfId="0" applyFont="1" applyFill="1" applyBorder="1" applyAlignment="1" applyProtection="1">
      <alignment horizontal="left" vertical="center" wrapText="1"/>
      <protection locked="0"/>
    </xf>
    <xf numFmtId="0" fontId="1" fillId="3" borderId="8" xfId="0" applyFont="1" applyFill="1" applyBorder="1" applyAlignment="1" applyProtection="1">
      <alignment horizontal="left" vertical="center" wrapText="1"/>
      <protection locked="0"/>
    </xf>
    <xf numFmtId="0" fontId="1" fillId="3" borderId="14" xfId="0" applyFont="1" applyFill="1" applyBorder="1" applyAlignment="1" applyProtection="1">
      <alignment horizontal="left" vertical="center" wrapText="1"/>
      <protection locked="0"/>
    </xf>
    <xf numFmtId="0" fontId="1" fillId="3" borderId="15" xfId="0" applyFont="1" applyFill="1" applyBorder="1" applyAlignment="1" applyProtection="1">
      <alignment horizontal="left" vertical="center" wrapText="1"/>
      <protection locked="0"/>
    </xf>
    <xf numFmtId="0" fontId="1" fillId="3" borderId="18" xfId="0" applyFont="1" applyFill="1" applyBorder="1" applyAlignment="1" applyProtection="1">
      <alignment horizontal="left" vertical="center" wrapText="1"/>
      <protection locked="0"/>
    </xf>
    <xf numFmtId="49" fontId="9" fillId="3" borderId="4" xfId="0" applyNumberFormat="1" applyFont="1" applyFill="1" applyBorder="1" applyAlignment="1" applyProtection="1">
      <alignment horizontal="right" vertical="center"/>
      <protection locked="0"/>
    </xf>
    <xf numFmtId="49" fontId="9" fillId="3" borderId="0" xfId="0" applyNumberFormat="1" applyFont="1" applyFill="1" applyBorder="1" applyAlignment="1" applyProtection="1">
      <alignment horizontal="right" vertical="center"/>
      <protection locked="0"/>
    </xf>
    <xf numFmtId="0" fontId="4" fillId="3" borderId="17" xfId="0" applyFont="1" applyFill="1" applyBorder="1" applyAlignment="1" applyProtection="1">
      <alignment horizontal="left"/>
      <protection locked="0"/>
    </xf>
    <xf numFmtId="49" fontId="0" fillId="5" borderId="17" xfId="0" applyNumberFormat="1" applyFill="1" applyBorder="1" applyAlignment="1" applyProtection="1">
      <alignment horizontal="left"/>
      <protection locked="0"/>
    </xf>
    <xf numFmtId="0" fontId="9" fillId="3" borderId="0" xfId="0" applyFont="1" applyFill="1" applyBorder="1" applyAlignment="1" applyProtection="1">
      <alignment horizontal="right"/>
      <protection locked="0"/>
    </xf>
    <xf numFmtId="0" fontId="9" fillId="5" borderId="15" xfId="0" applyFont="1" applyFill="1" applyBorder="1" applyAlignment="1" applyProtection="1">
      <alignment horizontal="left"/>
      <protection locked="0"/>
    </xf>
    <xf numFmtId="0" fontId="9" fillId="2" borderId="4" xfId="0" applyFont="1" applyFill="1" applyBorder="1" applyAlignment="1" applyProtection="1">
      <alignment horizontal="left"/>
      <protection hidden="1"/>
    </xf>
    <xf numFmtId="0" fontId="9" fillId="2" borderId="0" xfId="0" applyFont="1" applyFill="1" applyBorder="1" applyAlignment="1" applyProtection="1">
      <alignment horizontal="left"/>
      <protection hidden="1"/>
    </xf>
    <xf numFmtId="0" fontId="1" fillId="4" borderId="0" xfId="0" applyFont="1" applyFill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1" fillId="2" borderId="4" xfId="0" applyFont="1" applyFill="1" applyBorder="1" applyAlignment="1" applyProtection="1">
      <alignment horizontal="left"/>
      <protection hidden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right"/>
      <protection locked="0"/>
    </xf>
  </cellXfs>
  <cellStyles count="2">
    <cellStyle name="Köprü" xfId="1" builtinId="8"/>
    <cellStyle name="Normal" xfId="0" builtinId="0"/>
  </cellStyles>
  <dxfs count="2">
    <dxf>
      <fill>
        <patternFill>
          <bgColor theme="6" tint="0.59996337778862885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11205</xdr:colOff>
      <xdr:row>72</xdr:row>
      <xdr:rowOff>461465</xdr:rowOff>
    </xdr:from>
    <xdr:to>
      <xdr:col>8</xdr:col>
      <xdr:colOff>257735</xdr:colOff>
      <xdr:row>79</xdr:row>
      <xdr:rowOff>35138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411" y="12451759"/>
          <a:ext cx="2868706" cy="112008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133350</xdr:colOff>
          <xdr:row>2</xdr:row>
          <xdr:rowOff>127000</xdr:rowOff>
        </xdr:from>
        <xdr:to>
          <xdr:col>32</xdr:col>
          <xdr:colOff>127000</xdr:colOff>
          <xdr:row>3</xdr:row>
          <xdr:rowOff>304800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tr-TR" sz="1000" b="0" i="0" u="none" strike="noStrike" baseline="0">
                  <a:solidFill>
                    <a:srgbClr val="000000"/>
                  </a:solidFill>
                  <a:latin typeface="Arial Tur"/>
                  <a:cs typeface="Arial Tur"/>
                </a:rPr>
                <a:t>Temizle / Clear / Очистить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/>
  <dimension ref="A1:BC418"/>
  <sheetViews>
    <sheetView tabSelected="1" zoomScale="85" zoomScaleNormal="85" zoomScaleSheetLayoutView="85" workbookViewId="0">
      <selection activeCell="H6" sqref="H6:R6"/>
    </sheetView>
  </sheetViews>
  <sheetFormatPr defaultColWidth="9.1796875" defaultRowHeight="12.5" x14ac:dyDescent="0.25"/>
  <cols>
    <col min="1" max="1" width="4.1796875" style="3" customWidth="1"/>
    <col min="2" max="2" width="1.7265625" style="3" customWidth="1"/>
    <col min="3" max="3" width="5.81640625" style="3" customWidth="1"/>
    <col min="4" max="4" width="6.54296875" style="3" customWidth="1"/>
    <col min="5" max="5" width="11" style="3" customWidth="1"/>
    <col min="6" max="6" width="6.1796875" style="3" customWidth="1"/>
    <col min="7" max="7" width="5.26953125" style="3" customWidth="1"/>
    <col min="8" max="9" width="4.7265625" style="3" customWidth="1"/>
    <col min="10" max="10" width="7.7265625" style="3" customWidth="1"/>
    <col min="11" max="11" width="7.1796875" style="3" customWidth="1"/>
    <col min="12" max="12" width="13.1796875" style="3" customWidth="1"/>
    <col min="13" max="13" width="6.81640625" style="3" customWidth="1"/>
    <col min="14" max="15" width="5.7265625" style="3" customWidth="1"/>
    <col min="16" max="16" width="6.1796875" style="3" customWidth="1"/>
    <col min="17" max="18" width="5.7265625" style="3" customWidth="1"/>
    <col min="19" max="19" width="6.26953125" style="3" customWidth="1"/>
    <col min="20" max="20" width="7.1796875" style="3" customWidth="1"/>
    <col min="21" max="21" width="9.1796875" style="3" customWidth="1"/>
    <col min="22" max="22" width="7.26953125" style="3" customWidth="1"/>
    <col min="23" max="23" width="4.81640625" style="3" customWidth="1"/>
    <col min="24" max="24" width="6.1796875" style="3" customWidth="1"/>
    <col min="25" max="26" width="4.81640625" style="3" customWidth="1"/>
    <col min="27" max="27" width="5.54296875" style="3" customWidth="1"/>
    <col min="28" max="28" width="1.54296875" style="3" customWidth="1"/>
    <col min="29" max="46" width="9.1796875" style="3"/>
    <col min="47" max="47" width="30.1796875" style="3" hidden="1" customWidth="1"/>
    <col min="48" max="48" width="10.7265625" style="3" hidden="1" customWidth="1"/>
    <col min="49" max="49" width="30.1796875" style="3" hidden="1" customWidth="1"/>
    <col min="50" max="50" width="14.26953125" style="3" hidden="1" customWidth="1"/>
    <col min="51" max="51" width="32.81640625" style="3" hidden="1" customWidth="1"/>
    <col min="52" max="52" width="9.1796875" style="3" hidden="1" customWidth="1"/>
    <col min="53" max="53" width="32.81640625" style="3" hidden="1" customWidth="1"/>
    <col min="54" max="55" width="9.1796875" style="3" hidden="1" customWidth="1"/>
    <col min="56" max="16384" width="9.1796875" style="3"/>
  </cols>
  <sheetData>
    <row r="1" spans="1:29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9" ht="13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9" ht="13" thickBot="1" x14ac:dyDescent="0.3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7"/>
    </row>
    <row r="4" spans="1:29" ht="39" thickBot="1" x14ac:dyDescent="0.4">
      <c r="A4" s="4"/>
      <c r="B4" s="8"/>
      <c r="C4" s="9"/>
      <c r="D4" s="10"/>
      <c r="E4" s="113" t="str">
        <f>Metinler!A18</f>
        <v>MIK-EL ELEKTRONIK CONTROL PANEL &amp; COP &amp; LOP OFFER / ORDER FORM</v>
      </c>
      <c r="F4" s="11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24" t="s">
        <v>308</v>
      </c>
      <c r="AB4" s="14"/>
      <c r="AC4" s="115" t="s">
        <v>427</v>
      </c>
    </row>
    <row r="5" spans="1:29" ht="21.75" customHeight="1" thickBot="1" x14ac:dyDescent="0.3">
      <c r="A5" s="4"/>
      <c r="B5" s="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4"/>
    </row>
    <row r="6" spans="1:29" ht="16.5" customHeight="1" x14ac:dyDescent="0.3">
      <c r="A6" s="4"/>
      <c r="B6" s="8"/>
      <c r="C6" s="16" t="str">
        <f>Metinler!A19</f>
        <v>Company Name</v>
      </c>
      <c r="D6" s="16"/>
      <c r="E6" s="17"/>
      <c r="F6" s="18"/>
      <c r="G6" s="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6"/>
      <c r="T6" s="19" t="str">
        <f>Metinler!A24</f>
        <v>Date</v>
      </c>
      <c r="U6" s="157">
        <f ca="1">TODAY()</f>
        <v>43767</v>
      </c>
      <c r="V6" s="157"/>
      <c r="W6" s="157"/>
      <c r="X6" s="157"/>
      <c r="Y6" s="157"/>
      <c r="Z6" s="157"/>
      <c r="AA6" s="158"/>
      <c r="AB6" s="14"/>
    </row>
    <row r="7" spans="1:29" ht="16.5" customHeight="1" x14ac:dyDescent="0.3">
      <c r="A7" s="4"/>
      <c r="B7" s="8"/>
      <c r="C7" s="20" t="str">
        <f>Metinler!A20</f>
        <v>Referance/Project Name</v>
      </c>
      <c r="D7" s="20"/>
      <c r="E7" s="21"/>
      <c r="F7" s="22"/>
      <c r="G7" s="15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"/>
      <c r="T7" s="23" t="str">
        <f>Metinler!A25</f>
        <v>Requested Delivery Time</v>
      </c>
      <c r="U7" s="24"/>
      <c r="V7" s="25"/>
      <c r="W7" s="24"/>
      <c r="X7" s="25"/>
      <c r="Y7" s="163"/>
      <c r="Z7" s="163"/>
      <c r="AA7" s="164"/>
      <c r="AB7" s="14"/>
    </row>
    <row r="8" spans="1:29" ht="16.5" customHeight="1" x14ac:dyDescent="0.3">
      <c r="A8" s="4"/>
      <c r="B8" s="8"/>
      <c r="C8" s="20" t="str">
        <f>Metinler!A21</f>
        <v>E-mail Address</v>
      </c>
      <c r="D8" s="20"/>
      <c r="E8" s="21"/>
      <c r="F8" s="22"/>
      <c r="G8" s="15"/>
      <c r="H8" s="155"/>
      <c r="I8" s="155"/>
      <c r="J8" s="155"/>
      <c r="K8" s="155"/>
      <c r="L8" s="155"/>
      <c r="M8" s="155"/>
      <c r="N8" s="155"/>
      <c r="O8" s="101"/>
      <c r="P8" s="101"/>
      <c r="Q8" s="102"/>
      <c r="R8" s="103"/>
      <c r="S8" s="26"/>
      <c r="T8" s="27"/>
      <c r="U8" s="15"/>
      <c r="V8" s="160"/>
      <c r="W8" s="160"/>
      <c r="X8" s="161"/>
      <c r="Y8" s="161"/>
      <c r="Z8" s="161"/>
      <c r="AA8" s="162"/>
      <c r="AB8" s="14"/>
    </row>
    <row r="9" spans="1:29" ht="16.5" customHeight="1" thickBot="1" x14ac:dyDescent="0.35">
      <c r="A9" s="4"/>
      <c r="B9" s="8"/>
      <c r="C9" s="28" t="str">
        <f>Metinler!A22</f>
        <v>Quantity</v>
      </c>
      <c r="D9" s="114"/>
      <c r="E9" s="29"/>
      <c r="F9" s="30"/>
      <c r="G9" s="30"/>
      <c r="H9" s="149"/>
      <c r="I9" s="149"/>
      <c r="J9" s="31" t="str">
        <f>Metinler!A23</f>
        <v>pcs</v>
      </c>
      <c r="K9" s="32"/>
      <c r="L9" s="33"/>
      <c r="M9" s="33"/>
      <c r="N9" s="33"/>
      <c r="O9" s="150"/>
      <c r="P9" s="150"/>
      <c r="Q9" s="151"/>
      <c r="R9" s="151"/>
      <c r="S9" s="34"/>
      <c r="T9" s="143"/>
      <c r="U9" s="143"/>
      <c r="V9" s="152"/>
      <c r="W9" s="152"/>
      <c r="X9" s="148"/>
      <c r="Y9" s="148"/>
      <c r="Z9" s="143"/>
      <c r="AA9" s="144"/>
      <c r="AB9" s="14"/>
    </row>
    <row r="10" spans="1:29" ht="13" thickBot="1" x14ac:dyDescent="0.3">
      <c r="A10" s="4"/>
      <c r="B10" s="8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14"/>
    </row>
    <row r="11" spans="1:29" ht="14" x14ac:dyDescent="0.3">
      <c r="A11" s="4"/>
      <c r="B11" s="8"/>
      <c r="C11" s="110" t="str">
        <f>Metinler!A26</f>
        <v>Controller Model</v>
      </c>
      <c r="D11" s="35"/>
      <c r="E11" s="35"/>
      <c r="F11" s="35"/>
      <c r="G11" s="35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  <c r="S11" s="36"/>
      <c r="T11" s="36"/>
      <c r="U11" s="38"/>
      <c r="V11" s="38" t="str">
        <f>Metinler!A31</f>
        <v>Lift Standards</v>
      </c>
      <c r="W11" s="36"/>
      <c r="X11" s="36"/>
      <c r="Y11" s="38"/>
      <c r="Z11" s="36"/>
      <c r="AA11" s="39"/>
      <c r="AB11" s="14"/>
    </row>
    <row r="12" spans="1:29" ht="29.5" customHeight="1" x14ac:dyDescent="0.3">
      <c r="A12" s="4"/>
      <c r="B12" s="8"/>
      <c r="C12" s="154"/>
      <c r="D12" s="153"/>
      <c r="E12" s="153"/>
      <c r="F12" s="153"/>
      <c r="G12" s="179" t="e">
        <f>VLOOKUP(C12,AU215:AV222,2,FALSE)</f>
        <v>#N/A</v>
      </c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39"/>
      <c r="W12" s="139"/>
      <c r="X12" s="139"/>
      <c r="Y12" s="139"/>
      <c r="Z12" s="139"/>
      <c r="AA12" s="41"/>
      <c r="AB12" s="14"/>
    </row>
    <row r="13" spans="1:29" ht="18" customHeight="1" x14ac:dyDescent="0.3">
      <c r="A13" s="4"/>
      <c r="B13" s="8"/>
      <c r="C13" s="42" t="str">
        <f>Metinler!A28</f>
        <v>Controller Type</v>
      </c>
      <c r="D13" s="40"/>
      <c r="E13" s="43"/>
      <c r="F13" s="40"/>
      <c r="G13" s="44"/>
      <c r="H13" s="45"/>
      <c r="I13" s="45"/>
      <c r="J13" s="45"/>
      <c r="K13" s="45"/>
      <c r="L13" s="45"/>
      <c r="M13" s="40" t="str">
        <f>Metinler!A29</f>
        <v>Single / Group</v>
      </c>
      <c r="N13" s="46"/>
      <c r="O13" s="40"/>
      <c r="P13" s="44"/>
      <c r="Q13" s="43"/>
      <c r="R13" s="4"/>
      <c r="S13" s="40" t="str">
        <f>Metinler!A30</f>
        <v>Traction Types</v>
      </c>
      <c r="T13" s="47"/>
      <c r="U13" s="43"/>
      <c r="V13" s="40"/>
      <c r="W13" s="40"/>
      <c r="X13" s="47"/>
      <c r="Y13" s="40"/>
      <c r="Z13" s="43"/>
      <c r="AA13" s="41"/>
      <c r="AB13" s="14"/>
    </row>
    <row r="14" spans="1:29" ht="18" customHeight="1" x14ac:dyDescent="0.25">
      <c r="A14" s="4"/>
      <c r="B14" s="8"/>
      <c r="C14" s="145"/>
      <c r="D14" s="146"/>
      <c r="E14" s="146"/>
      <c r="F14" s="146"/>
      <c r="G14" s="146"/>
      <c r="H14" s="146"/>
      <c r="I14" s="146"/>
      <c r="J14" s="146"/>
      <c r="K14" s="146"/>
      <c r="L14" s="45"/>
      <c r="M14" s="147"/>
      <c r="N14" s="147"/>
      <c r="O14" s="147"/>
      <c r="P14" s="147"/>
      <c r="Q14" s="147"/>
      <c r="R14" s="4"/>
      <c r="S14" s="153"/>
      <c r="T14" s="153"/>
      <c r="U14" s="153"/>
      <c r="V14" s="153"/>
      <c r="W14" s="153"/>
      <c r="X14" s="153"/>
      <c r="Y14" s="153"/>
      <c r="Z14" s="153"/>
      <c r="AA14" s="41"/>
      <c r="AB14" s="14"/>
    </row>
    <row r="15" spans="1:29" ht="13" thickBot="1" x14ac:dyDescent="0.3">
      <c r="A15" s="4"/>
      <c r="B15" s="8"/>
      <c r="C15" s="48"/>
      <c r="D15" s="49"/>
      <c r="E15" s="49"/>
      <c r="F15" s="49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1"/>
      <c r="AB15" s="14"/>
    </row>
    <row r="16" spans="1:29" ht="14.5" thickBot="1" x14ac:dyDescent="0.35">
      <c r="A16" s="4"/>
      <c r="B16" s="8"/>
      <c r="C16" s="40"/>
      <c r="D16" s="40"/>
      <c r="E16" s="40"/>
      <c r="F16" s="43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14"/>
    </row>
    <row r="17" spans="1:34" x14ac:dyDescent="0.25">
      <c r="A17" s="4"/>
      <c r="B17" s="8"/>
      <c r="C17" s="110" t="str">
        <f>Metinler!A32</f>
        <v>General Specifications</v>
      </c>
      <c r="D17" s="35"/>
      <c r="E17" s="35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52"/>
      <c r="AB17" s="14"/>
    </row>
    <row r="18" spans="1:34" ht="17.25" customHeight="1" x14ac:dyDescent="0.3">
      <c r="A18" s="4"/>
      <c r="B18" s="8"/>
      <c r="C18" s="53" t="str">
        <f>Metinler!A33</f>
        <v>No of Stops</v>
      </c>
      <c r="D18" s="44"/>
      <c r="E18" s="44"/>
      <c r="F18" s="182"/>
      <c r="G18" s="182"/>
      <c r="H18" s="54" t="str">
        <f>Metinler!A36</f>
        <v>Stops</v>
      </c>
      <c r="I18" s="104"/>
      <c r="J18" s="54"/>
      <c r="L18" s="40" t="str">
        <f>Metinler!A37</f>
        <v>Power / Current</v>
      </c>
      <c r="M18" s="40"/>
      <c r="N18" s="137"/>
      <c r="O18" s="137"/>
      <c r="P18" s="44" t="s">
        <v>5</v>
      </c>
      <c r="Q18" s="55"/>
      <c r="R18" s="40" t="str">
        <f>Metinler!A38</f>
        <v>Car Capacity</v>
      </c>
      <c r="S18" s="55"/>
      <c r="T18" s="55"/>
      <c r="U18" s="183"/>
      <c r="V18" s="183"/>
      <c r="W18" s="44" t="s">
        <v>2</v>
      </c>
      <c r="X18" s="55"/>
      <c r="Y18" s="55"/>
      <c r="Z18" s="55"/>
      <c r="AA18" s="56"/>
      <c r="AB18" s="14"/>
    </row>
    <row r="19" spans="1:34" ht="17.25" customHeight="1" x14ac:dyDescent="0.3">
      <c r="A19" s="4"/>
      <c r="B19" s="8"/>
      <c r="C19" s="57" t="str">
        <f>Metinler!A34</f>
        <v>Motor / Hydraulic</v>
      </c>
      <c r="D19" s="45"/>
      <c r="E19" s="45"/>
      <c r="F19" s="139"/>
      <c r="G19" s="139"/>
      <c r="H19" s="139"/>
      <c r="I19" s="139"/>
      <c r="J19" s="54"/>
      <c r="K19" s="40"/>
      <c r="L19" s="40"/>
      <c r="M19" s="40"/>
      <c r="N19" s="137"/>
      <c r="O19" s="137"/>
      <c r="P19" s="44" t="s">
        <v>6</v>
      </c>
      <c r="Q19" s="55"/>
      <c r="R19" s="40" t="str">
        <f>Metinler!A39</f>
        <v>Car Speed</v>
      </c>
      <c r="S19" s="55"/>
      <c r="T19" s="1"/>
      <c r="U19" s="140"/>
      <c r="V19" s="140"/>
      <c r="W19" s="44" t="s">
        <v>3</v>
      </c>
      <c r="X19" s="55"/>
      <c r="Y19" s="55"/>
      <c r="Z19" s="55"/>
      <c r="AA19" s="56"/>
      <c r="AB19" s="14"/>
    </row>
    <row r="20" spans="1:34" ht="14" x14ac:dyDescent="0.3">
      <c r="A20" s="4"/>
      <c r="B20" s="8"/>
      <c r="C20" s="57"/>
      <c r="D20" s="45"/>
      <c r="E20" s="45"/>
      <c r="F20" s="45"/>
      <c r="G20" s="45"/>
      <c r="H20" s="47"/>
      <c r="I20" s="47"/>
      <c r="J20" s="47"/>
      <c r="K20" s="44"/>
      <c r="L20" s="44"/>
      <c r="M20" s="43"/>
      <c r="N20" s="141"/>
      <c r="O20" s="141"/>
      <c r="P20" s="44"/>
      <c r="Q20" s="55"/>
      <c r="R20" s="55"/>
      <c r="S20" s="55"/>
      <c r="T20" s="55"/>
      <c r="U20" s="55"/>
      <c r="V20" s="55"/>
      <c r="W20" s="55"/>
      <c r="X20" s="58"/>
      <c r="Y20" s="58"/>
      <c r="Z20" s="44"/>
      <c r="AA20" s="56"/>
      <c r="AB20" s="14"/>
    </row>
    <row r="21" spans="1:34" ht="14" x14ac:dyDescent="0.3">
      <c r="A21" s="4"/>
      <c r="B21" s="8"/>
      <c r="C21" s="53" t="str">
        <f>Metinler!A35</f>
        <v>Position Information</v>
      </c>
      <c r="D21" s="55"/>
      <c r="E21" s="55"/>
      <c r="F21" s="55"/>
      <c r="G21" s="142"/>
      <c r="H21" s="142"/>
      <c r="I21" s="142"/>
      <c r="J21" s="142"/>
      <c r="K21" s="142"/>
      <c r="L21" s="142"/>
      <c r="M21" s="43"/>
      <c r="N21" s="55"/>
      <c r="O21" s="55"/>
      <c r="P21" s="55"/>
      <c r="Q21" s="55"/>
      <c r="R21" s="59" t="str">
        <f>Metinler!A40</f>
        <v>Motor Brake Voltage</v>
      </c>
      <c r="S21" s="55"/>
      <c r="T21" s="55"/>
      <c r="U21" s="138"/>
      <c r="V21" s="138"/>
      <c r="W21" s="55"/>
      <c r="X21" s="55"/>
      <c r="Y21" s="55"/>
      <c r="Z21" s="55"/>
      <c r="AA21" s="56"/>
      <c r="AB21" s="14"/>
    </row>
    <row r="22" spans="1:34" ht="14.5" thickBot="1" x14ac:dyDescent="0.35">
      <c r="A22" s="4"/>
      <c r="B22" s="8"/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2"/>
      <c r="AB22" s="14"/>
    </row>
    <row r="23" spans="1:34" ht="13" thickBot="1" x14ac:dyDescent="0.3">
      <c r="A23" s="4"/>
      <c r="B23" s="8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14"/>
    </row>
    <row r="24" spans="1:34" ht="13" x14ac:dyDescent="0.3">
      <c r="A24" s="4"/>
      <c r="B24" s="8"/>
      <c r="C24" s="109" t="str">
        <f>Metinler!A41</f>
        <v>Doors</v>
      </c>
      <c r="D24" s="63"/>
      <c r="E24" s="63"/>
      <c r="F24" s="63"/>
      <c r="G24" s="63"/>
      <c r="H24" s="63"/>
      <c r="I24" s="63"/>
      <c r="J24" s="63"/>
      <c r="K24" s="63" t="str">
        <f>Metinler!A45</f>
        <v>2nd Door (if any)</v>
      </c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36"/>
      <c r="W24" s="36"/>
      <c r="X24" s="36"/>
      <c r="Y24" s="36"/>
      <c r="Z24" s="36"/>
      <c r="AA24" s="52"/>
      <c r="AB24" s="14"/>
    </row>
    <row r="25" spans="1:34" ht="17.25" customHeight="1" x14ac:dyDescent="0.3">
      <c r="A25" s="4"/>
      <c r="B25" s="8"/>
      <c r="C25" s="53" t="str">
        <f>Metinler!A42</f>
        <v>Automatic Door</v>
      </c>
      <c r="D25" s="40"/>
      <c r="E25" s="40"/>
      <c r="F25" s="139"/>
      <c r="G25" s="139"/>
      <c r="H25" s="139"/>
      <c r="I25" s="139"/>
      <c r="J25" s="40"/>
      <c r="K25" s="40" t="str">
        <f>Metinler!A46</f>
        <v>Automatic Door</v>
      </c>
      <c r="L25" s="40"/>
      <c r="M25" s="139"/>
      <c r="N25" s="139"/>
      <c r="O25" s="139"/>
      <c r="P25" s="139"/>
      <c r="Q25" s="55"/>
      <c r="R25" s="40" t="str">
        <f>Metinler!A50</f>
        <v>Door Lock Magnet</v>
      </c>
      <c r="S25" s="40"/>
      <c r="T25" s="40"/>
      <c r="U25" s="55"/>
      <c r="V25" s="138"/>
      <c r="W25" s="138"/>
      <c r="X25" s="40"/>
      <c r="Y25" s="40"/>
      <c r="Z25" s="40"/>
      <c r="AA25" s="41"/>
      <c r="AB25" s="14"/>
    </row>
    <row r="26" spans="1:34" ht="17.25" customHeight="1" x14ac:dyDescent="0.3">
      <c r="A26" s="4"/>
      <c r="B26" s="8"/>
      <c r="C26" s="53" t="str">
        <f>Metinler!A43</f>
        <v>Landing Door</v>
      </c>
      <c r="D26" s="40"/>
      <c r="E26" s="40"/>
      <c r="F26" s="139"/>
      <c r="G26" s="139"/>
      <c r="H26" s="139"/>
      <c r="I26" s="139"/>
      <c r="J26" s="40"/>
      <c r="K26" s="40" t="str">
        <f>Metinler!A47</f>
        <v>Landing Door</v>
      </c>
      <c r="L26" s="40"/>
      <c r="M26" s="139"/>
      <c r="N26" s="139"/>
      <c r="O26" s="139"/>
      <c r="P26" s="139"/>
      <c r="Q26" s="55"/>
      <c r="R26" s="40" t="str">
        <f>Metinler!A51</f>
        <v>VVVF for 3-Phase Door</v>
      </c>
      <c r="S26" s="40"/>
      <c r="T26" s="40"/>
      <c r="U26" s="55"/>
      <c r="V26" s="138"/>
      <c r="W26" s="138"/>
      <c r="X26" s="59"/>
      <c r="Y26" s="40"/>
      <c r="Z26" s="40"/>
      <c r="AA26" s="41"/>
      <c r="AB26" s="14"/>
    </row>
    <row r="27" spans="1:34" ht="17.25" customHeight="1" x14ac:dyDescent="0.3">
      <c r="A27" s="4"/>
      <c r="B27" s="8"/>
      <c r="C27" s="125" t="str">
        <f>Metinler!A44</f>
        <v>Door Mot Volt</v>
      </c>
      <c r="D27" s="40"/>
      <c r="E27" s="40"/>
      <c r="F27" s="139"/>
      <c r="G27" s="139"/>
      <c r="H27" s="139"/>
      <c r="I27" s="139"/>
      <c r="J27" s="40"/>
      <c r="K27" s="59" t="str">
        <f>Metinler!A48</f>
        <v>Door Mot Volt</v>
      </c>
      <c r="L27" s="40"/>
      <c r="M27" s="139"/>
      <c r="N27" s="139"/>
      <c r="O27" s="139"/>
      <c r="P27" s="139"/>
      <c r="Q27" s="55"/>
      <c r="R27" s="40"/>
      <c r="S27" s="40"/>
      <c r="T27" s="40"/>
      <c r="U27" s="40"/>
      <c r="V27" s="40"/>
      <c r="W27" s="40"/>
      <c r="X27" s="40"/>
      <c r="Y27" s="40"/>
      <c r="Z27" s="40"/>
      <c r="AA27" s="41"/>
      <c r="AB27" s="14"/>
    </row>
    <row r="28" spans="1:34" ht="13" thickBot="1" x14ac:dyDescent="0.3">
      <c r="A28" s="4"/>
      <c r="B28" s="8"/>
      <c r="C28" s="48"/>
      <c r="D28" s="50"/>
      <c r="E28" s="50"/>
      <c r="F28" s="50"/>
      <c r="G28" s="50"/>
      <c r="H28" s="50"/>
      <c r="I28" s="50"/>
      <c r="J28" s="50"/>
      <c r="K28" s="50"/>
      <c r="L28" s="50"/>
      <c r="M28" s="50" t="str">
        <f>IF(M25="","",Metinler!A49)</f>
        <v/>
      </c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1"/>
      <c r="AB28" s="14"/>
      <c r="AH28" s="1"/>
    </row>
    <row r="29" spans="1:34" ht="13" thickBot="1" x14ac:dyDescent="0.3">
      <c r="A29" s="4"/>
      <c r="B29" s="8"/>
      <c r="C29" s="15"/>
      <c r="D29" s="15"/>
      <c r="E29" s="15"/>
      <c r="F29" s="15"/>
      <c r="G29" s="15"/>
      <c r="H29" s="15"/>
      <c r="I29" s="15"/>
      <c r="J29" s="15"/>
      <c r="K29" s="13"/>
      <c r="L29" s="13"/>
      <c r="M29" s="13"/>
      <c r="N29" s="13"/>
      <c r="O29" s="13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4"/>
    </row>
    <row r="30" spans="1:34" x14ac:dyDescent="0.25">
      <c r="A30" s="4"/>
      <c r="B30" s="8"/>
      <c r="C30" s="108" t="str">
        <f>Metinler!A52</f>
        <v>Inverter Options for VVVF Lifts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7"/>
      <c r="AB30" s="14"/>
    </row>
    <row r="31" spans="1:34" ht="17.25" customHeight="1" x14ac:dyDescent="0.25">
      <c r="A31" s="4"/>
      <c r="B31" s="8"/>
      <c r="C31" s="8"/>
      <c r="D31" s="15"/>
      <c r="E31" s="15" t="str">
        <f>Metinler!A53</f>
        <v>Inverter Model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 t="str">
        <f>Metinler!A54</f>
        <v>Encoder Cards</v>
      </c>
      <c r="S31" s="15"/>
      <c r="T31" s="15"/>
      <c r="U31" s="15"/>
      <c r="V31" s="15"/>
      <c r="W31" s="15"/>
      <c r="X31" s="15"/>
      <c r="Y31" s="15"/>
      <c r="Z31" s="15"/>
      <c r="AA31" s="14"/>
      <c r="AB31" s="14"/>
    </row>
    <row r="32" spans="1:34" ht="17.25" customHeight="1" x14ac:dyDescent="0.25">
      <c r="A32" s="4"/>
      <c r="B32" s="8"/>
      <c r="C32" s="8"/>
      <c r="D32" s="15"/>
      <c r="E32" s="133"/>
      <c r="F32" s="133"/>
      <c r="G32" s="133"/>
      <c r="H32" s="133"/>
      <c r="I32" s="133"/>
      <c r="J32" s="64"/>
      <c r="K32" s="15"/>
      <c r="L32" s="15"/>
      <c r="M32" s="15"/>
      <c r="N32" s="15"/>
      <c r="O32" s="15"/>
      <c r="P32" s="15"/>
      <c r="Q32" s="15"/>
      <c r="R32" s="133"/>
      <c r="S32" s="133"/>
      <c r="T32" s="133"/>
      <c r="U32" s="133"/>
      <c r="V32" s="65"/>
      <c r="W32" s="15"/>
      <c r="X32" s="15"/>
      <c r="Y32" s="15"/>
      <c r="Z32" s="15"/>
      <c r="AA32" s="14"/>
      <c r="AB32" s="14"/>
    </row>
    <row r="33" spans="1:28" ht="13" thickBot="1" x14ac:dyDescent="0.3">
      <c r="A33" s="4"/>
      <c r="B33" s="8"/>
      <c r="C33" s="66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67"/>
      <c r="AB33" s="14"/>
    </row>
    <row r="34" spans="1:28" ht="13" thickBot="1" x14ac:dyDescent="0.3">
      <c r="A34" s="4"/>
      <c r="B34" s="8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6"/>
      <c r="O34" s="6"/>
      <c r="P34" s="6"/>
      <c r="Q34" s="6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4"/>
    </row>
    <row r="35" spans="1:28" ht="14.25" customHeight="1" x14ac:dyDescent="0.3">
      <c r="A35" s="4"/>
      <c r="B35" s="8"/>
      <c r="C35" s="107" t="str">
        <f>Metinler!A55</f>
        <v>Options &amp; Other Specifications</v>
      </c>
      <c r="D35" s="36"/>
      <c r="E35" s="36"/>
      <c r="F35" s="36"/>
      <c r="G35" s="68"/>
      <c r="H35" s="36"/>
      <c r="I35" s="36"/>
      <c r="J35" s="36"/>
      <c r="K35" s="36"/>
      <c r="L35" s="36"/>
      <c r="M35" s="69"/>
      <c r="N35" s="36"/>
      <c r="O35" s="63"/>
      <c r="P35" s="36"/>
      <c r="Q35" s="36"/>
      <c r="R35" s="36"/>
      <c r="S35" s="68"/>
      <c r="T35" s="36"/>
      <c r="U35" s="36"/>
      <c r="V35" s="36"/>
      <c r="W35" s="36"/>
      <c r="X35" s="36"/>
      <c r="Y35" s="37"/>
      <c r="Z35" s="36"/>
      <c r="AA35" s="52"/>
      <c r="AB35" s="14"/>
    </row>
    <row r="36" spans="1:28" ht="17.25" customHeight="1" x14ac:dyDescent="0.25">
      <c r="A36" s="4"/>
      <c r="B36" s="8"/>
      <c r="C36" s="8" t="str">
        <f>Metinler!A56</f>
        <v>Emergency Rescue Device</v>
      </c>
      <c r="D36" s="15"/>
      <c r="E36" s="15"/>
      <c r="F36" s="70"/>
      <c r="G36" s="15"/>
      <c r="H36" s="55"/>
      <c r="I36" s="15" t="str">
        <f>Metinler!A59</f>
        <v>Control Panel Type</v>
      </c>
      <c r="J36" s="15"/>
      <c r="K36" s="15"/>
      <c r="L36" s="70"/>
      <c r="M36" s="71"/>
      <c r="N36" s="3" t="str">
        <f>Metinler!A61</f>
        <v>Contactor Type</v>
      </c>
      <c r="Q36" s="71"/>
      <c r="R36" s="71"/>
      <c r="S36" s="71"/>
      <c r="T36" s="40"/>
      <c r="U36" s="55" t="str">
        <f>Metinler!A64</f>
        <v>Screen. Mot. Cable for VF (7M)</v>
      </c>
      <c r="V36" s="55"/>
      <c r="W36" s="55"/>
      <c r="X36" s="71"/>
      <c r="Y36" s="71"/>
      <c r="Z36" s="2"/>
      <c r="AA36" s="14"/>
      <c r="AB36" s="14"/>
    </row>
    <row r="37" spans="1:28" ht="17.25" customHeight="1" x14ac:dyDescent="0.25">
      <c r="A37" s="4"/>
      <c r="B37" s="8"/>
      <c r="C37" s="171"/>
      <c r="D37" s="172"/>
      <c r="E37" s="172"/>
      <c r="F37" s="172"/>
      <c r="G37" s="172"/>
      <c r="H37" s="55"/>
      <c r="I37" s="135"/>
      <c r="J37" s="135"/>
      <c r="K37" s="135"/>
      <c r="L37" s="135"/>
      <c r="M37" s="71"/>
      <c r="N37" s="175"/>
      <c r="O37" s="175"/>
      <c r="P37" s="175"/>
      <c r="Q37" s="175"/>
      <c r="R37" s="175"/>
      <c r="S37" s="175"/>
      <c r="T37" s="71"/>
      <c r="U37" s="55" t="str">
        <f>Metinler!A65</f>
        <v>Mains Supply Inside CP</v>
      </c>
      <c r="V37" s="55"/>
      <c r="W37" s="55"/>
      <c r="X37" s="71"/>
      <c r="Y37" s="71"/>
      <c r="Z37" s="2"/>
      <c r="AA37" s="14"/>
      <c r="AB37" s="14"/>
    </row>
    <row r="38" spans="1:28" ht="17.25" customHeight="1" x14ac:dyDescent="0.3">
      <c r="A38" s="4"/>
      <c r="B38" s="8"/>
      <c r="C38" s="8" t="str">
        <f>Metinler!A57</f>
        <v>Valve</v>
      </c>
      <c r="D38" s="15"/>
      <c r="E38" s="55"/>
      <c r="F38" s="172"/>
      <c r="G38" s="172"/>
      <c r="H38" s="55"/>
      <c r="I38" s="136"/>
      <c r="J38" s="136"/>
      <c r="K38" s="136"/>
      <c r="L38" s="1"/>
      <c r="M38" s="71"/>
      <c r="N38" s="15" t="str">
        <f>Metinler!A62</f>
        <v>POSG Coil Voltage</v>
      </c>
      <c r="O38" s="1"/>
      <c r="P38" s="55"/>
      <c r="Q38" s="1"/>
      <c r="R38" s="172"/>
      <c r="S38" s="172"/>
      <c r="T38" s="71"/>
      <c r="U38" s="72"/>
      <c r="V38" s="71"/>
      <c r="W38" s="71"/>
      <c r="X38" s="40"/>
      <c r="Y38" s="40"/>
      <c r="Z38" s="40"/>
      <c r="AA38" s="14"/>
      <c r="AB38" s="14"/>
    </row>
    <row r="39" spans="1:28" ht="17.25" customHeight="1" x14ac:dyDescent="0.25">
      <c r="A39" s="4"/>
      <c r="B39" s="8"/>
      <c r="C39" s="8" t="str">
        <f>Metinler!A58</f>
        <v>Safety Circuit</v>
      </c>
      <c r="D39" s="15"/>
      <c r="E39" s="55"/>
      <c r="F39" s="172"/>
      <c r="G39" s="172"/>
      <c r="H39" s="55"/>
      <c r="I39" s="1" t="str">
        <f>Metinler!A60</f>
        <v>Base for Control Panel</v>
      </c>
      <c r="J39" s="1"/>
      <c r="K39" s="1"/>
      <c r="L39" s="2"/>
      <c r="M39" s="71"/>
      <c r="N39" s="1" t="str">
        <f>Metinler!A63</f>
        <v>Re-levell. &amp; Adv. Door Opening</v>
      </c>
      <c r="O39" s="55"/>
      <c r="P39" s="55"/>
      <c r="Q39" s="55"/>
      <c r="R39" s="55"/>
      <c r="S39" s="106"/>
      <c r="T39" s="71"/>
      <c r="U39" s="71"/>
      <c r="V39" s="71"/>
      <c r="W39" s="71"/>
      <c r="X39" s="40"/>
      <c r="Y39" s="40"/>
      <c r="Z39" s="40"/>
      <c r="AA39" s="14"/>
      <c r="AB39" s="14"/>
    </row>
    <row r="40" spans="1:28" ht="16.5" customHeight="1" thickBot="1" x14ac:dyDescent="0.3">
      <c r="A40" s="4"/>
      <c r="B40" s="8"/>
      <c r="C40" s="7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50"/>
      <c r="P40" s="74" t="str">
        <f>IF(AH45="NO","I don't need +-20mm for UCM ve EN81+A3 in this lift","")</f>
        <v/>
      </c>
      <c r="Q40" s="50"/>
      <c r="R40" s="75"/>
      <c r="S40" s="50"/>
      <c r="T40" s="50"/>
      <c r="U40" s="75"/>
      <c r="V40" s="75"/>
      <c r="W40" s="75" t="str">
        <f>Metinler!A66</f>
        <v>Inspection box is included.</v>
      </c>
      <c r="X40" s="50"/>
      <c r="Y40" s="50"/>
      <c r="Z40" s="50"/>
      <c r="AA40" s="76"/>
      <c r="AB40" s="14"/>
    </row>
    <row r="41" spans="1:28" ht="13" thickBot="1" x14ac:dyDescent="0.3">
      <c r="A41" s="4"/>
      <c r="B41" s="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14"/>
    </row>
    <row r="42" spans="1:28" x14ac:dyDescent="0.25">
      <c r="A42" s="4"/>
      <c r="B42" s="8"/>
      <c r="C42" s="108" t="str">
        <f>Metinler!A67</f>
        <v>Car and Landing Operator Panels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7"/>
      <c r="AB42" s="14"/>
    </row>
    <row r="43" spans="1:28" ht="10" customHeight="1" x14ac:dyDescent="0.25">
      <c r="A43" s="4"/>
      <c r="B43" s="8"/>
      <c r="C43" s="8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 t="str">
        <f>IF(M44="","",Metinler!A90)</f>
        <v/>
      </c>
      <c r="R43" s="15"/>
      <c r="S43" s="15"/>
      <c r="T43" s="15"/>
      <c r="U43" s="15"/>
      <c r="V43" s="15"/>
      <c r="W43" s="15"/>
      <c r="X43" s="15"/>
      <c r="Y43" s="15"/>
      <c r="Z43" s="15"/>
      <c r="AA43" s="14"/>
      <c r="AB43" s="14"/>
    </row>
    <row r="44" spans="1:28" ht="18" customHeight="1" x14ac:dyDescent="0.25">
      <c r="A44" s="4"/>
      <c r="B44" s="8"/>
      <c r="C44" s="177" t="str">
        <f>Metinler!A68</f>
        <v>COP</v>
      </c>
      <c r="D44" s="178"/>
      <c r="E44" s="178"/>
      <c r="F44" s="134"/>
      <c r="G44" s="134"/>
      <c r="H44" s="134"/>
      <c r="I44" s="1"/>
      <c r="J44" s="15"/>
      <c r="K44" s="117"/>
      <c r="L44" s="85" t="str">
        <f>Metinler!A71</f>
        <v>LOPs</v>
      </c>
      <c r="M44" s="15"/>
      <c r="N44" s="15"/>
      <c r="O44" s="15"/>
      <c r="P44" s="55"/>
      <c r="Q44" s="55"/>
      <c r="R44" s="55"/>
      <c r="S44" s="55"/>
      <c r="T44" s="55"/>
      <c r="U44" s="55"/>
      <c r="V44" s="55"/>
      <c r="W44" s="55"/>
      <c r="X44" s="55"/>
      <c r="Y44" s="15"/>
      <c r="Z44" s="15"/>
      <c r="AA44" s="14"/>
      <c r="AB44" s="14"/>
    </row>
    <row r="45" spans="1:28" ht="18" customHeight="1" x14ac:dyDescent="0.3">
      <c r="A45" s="4"/>
      <c r="B45" s="8"/>
      <c r="C45" s="181" t="str">
        <f>Metinler!A69</f>
        <v>Display</v>
      </c>
      <c r="D45" s="180"/>
      <c r="E45" s="55"/>
      <c r="F45" s="134"/>
      <c r="G45" s="134"/>
      <c r="H45" s="134"/>
      <c r="I45" s="118"/>
      <c r="J45" s="118"/>
      <c r="K45" s="117"/>
      <c r="L45" s="180" t="str">
        <f>Metinler!A69</f>
        <v>Display</v>
      </c>
      <c r="M45" s="180"/>
      <c r="N45" s="134"/>
      <c r="O45" s="134"/>
      <c r="P45" s="134"/>
      <c r="Q45" s="71"/>
      <c r="R45" s="79" t="str">
        <f>Metinler!A77</f>
        <v>Cable Set for SC24 Board</v>
      </c>
      <c r="S45" s="40"/>
      <c r="T45" s="55"/>
      <c r="U45" s="71"/>
      <c r="V45" s="71"/>
      <c r="W45" s="71"/>
      <c r="X45" s="134"/>
      <c r="Y45" s="134"/>
      <c r="Z45" s="77"/>
      <c r="AA45" s="14"/>
      <c r="AB45" s="14"/>
    </row>
    <row r="46" spans="1:28" ht="18" customHeight="1" x14ac:dyDescent="0.3">
      <c r="A46" s="4"/>
      <c r="B46" s="8"/>
      <c r="C46" s="181" t="str">
        <f>Metinler!A70</f>
        <v>Mounting Type</v>
      </c>
      <c r="D46" s="180"/>
      <c r="E46" s="55"/>
      <c r="F46" s="134"/>
      <c r="G46" s="134"/>
      <c r="H46" s="134"/>
      <c r="I46" s="118"/>
      <c r="J46" s="118"/>
      <c r="K46" s="117"/>
      <c r="L46" s="180" t="str">
        <f>Metinler!A70</f>
        <v>Mounting Type</v>
      </c>
      <c r="M46" s="180"/>
      <c r="N46" s="134"/>
      <c r="O46" s="134"/>
      <c r="P46" s="134"/>
      <c r="Q46" s="71"/>
      <c r="R46" s="79" t="str">
        <f>Metinler!A78</f>
        <v>Cable Set for SL Boards</v>
      </c>
      <c r="S46" s="40"/>
      <c r="T46" s="55"/>
      <c r="U46" s="71"/>
      <c r="V46" s="71"/>
      <c r="W46" s="71"/>
      <c r="X46" s="134"/>
      <c r="Y46" s="134"/>
      <c r="Z46" s="77"/>
      <c r="AA46" s="14"/>
      <c r="AB46" s="14"/>
    </row>
    <row r="47" spans="1:28" ht="18" customHeight="1" x14ac:dyDescent="0.3">
      <c r="A47" s="4"/>
      <c r="B47" s="8"/>
      <c r="C47" s="181" t="str">
        <f>Metinler!A72</f>
        <v>Floor Names</v>
      </c>
      <c r="D47" s="180"/>
      <c r="E47" s="55"/>
      <c r="F47" s="174"/>
      <c r="G47" s="174"/>
      <c r="H47" s="174"/>
      <c r="I47" s="174"/>
      <c r="J47" s="174"/>
      <c r="K47" s="117"/>
      <c r="L47" s="15" t="str">
        <f>Metinler!A76</f>
        <v>Laser Logo for LOPs</v>
      </c>
      <c r="M47" s="118"/>
      <c r="N47" s="134"/>
      <c r="O47" s="134"/>
      <c r="P47" s="134"/>
      <c r="Q47" s="71"/>
      <c r="R47" s="15" t="str">
        <f>Metinler!A79</f>
        <v>COP to Insp. Box Connection Cable</v>
      </c>
      <c r="S47" s="78"/>
      <c r="T47" s="78"/>
      <c r="V47" s="71"/>
      <c r="W47" s="71"/>
      <c r="X47" s="134"/>
      <c r="Y47" s="134"/>
      <c r="Z47" s="77"/>
      <c r="AA47" s="14"/>
      <c r="AB47" s="14"/>
    </row>
    <row r="48" spans="1:28" ht="18" customHeight="1" x14ac:dyDescent="0.3">
      <c r="A48" s="4"/>
      <c r="B48" s="8"/>
      <c r="C48" s="53" t="str">
        <f>Metinler!A74</f>
        <v>Back-light Company Logo</v>
      </c>
      <c r="D48" s="78"/>
      <c r="E48" s="78"/>
      <c r="F48" s="134"/>
      <c r="G48" s="134"/>
      <c r="H48" s="55"/>
      <c r="I48" s="55"/>
      <c r="J48" s="1"/>
      <c r="K48" s="117"/>
      <c r="L48" s="117"/>
      <c r="M48" s="117"/>
      <c r="N48" s="117"/>
      <c r="O48" s="117"/>
      <c r="P48" s="117"/>
      <c r="Q48" s="55"/>
      <c r="R48" s="123"/>
      <c r="S48" s="123"/>
      <c r="T48" s="55"/>
      <c r="U48" s="55"/>
      <c r="V48" s="55"/>
      <c r="W48" s="55"/>
      <c r="X48" s="55"/>
      <c r="Y48" s="117"/>
      <c r="Z48" s="77"/>
      <c r="AA48" s="14"/>
      <c r="AB48" s="14"/>
    </row>
    <row r="49" spans="1:28" ht="18" customHeight="1" x14ac:dyDescent="0.3">
      <c r="A49" s="4"/>
      <c r="B49" s="8"/>
      <c r="C49" s="53" t="str">
        <f>Metinler!A73</f>
        <v>SD Card for Voice Announcer</v>
      </c>
      <c r="D49" s="40"/>
      <c r="E49" s="40"/>
      <c r="F49" s="134"/>
      <c r="G49" s="134"/>
      <c r="H49" s="80"/>
      <c r="I49" s="80"/>
      <c r="J49" s="117"/>
      <c r="K49" s="117"/>
      <c r="L49" s="117"/>
      <c r="M49" s="117"/>
      <c r="N49" s="117"/>
      <c r="O49" s="117"/>
      <c r="P49" s="117"/>
      <c r="Q49" s="55"/>
      <c r="R49" s="123"/>
      <c r="S49" s="123"/>
      <c r="T49" s="123"/>
      <c r="U49" s="80"/>
      <c r="V49" s="80"/>
      <c r="W49" s="55"/>
      <c r="X49" s="55"/>
      <c r="Y49" s="117"/>
      <c r="Z49" s="77"/>
      <c r="AA49" s="14"/>
      <c r="AB49" s="14"/>
    </row>
    <row r="50" spans="1:28" ht="18" customHeight="1" thickBot="1" x14ac:dyDescent="0.35">
      <c r="A50" s="4"/>
      <c r="B50" s="8"/>
      <c r="C50" s="119" t="str">
        <f>Metinler!A75</f>
        <v>2nd Intercom Module</v>
      </c>
      <c r="D50" s="50"/>
      <c r="E50" s="50"/>
      <c r="F50" s="176"/>
      <c r="G50" s="176"/>
      <c r="H50" s="33"/>
      <c r="I50" s="33"/>
      <c r="J50" s="120"/>
      <c r="K50" s="121"/>
      <c r="L50" s="121"/>
      <c r="M50" s="121"/>
      <c r="N50" s="121"/>
      <c r="O50" s="121"/>
      <c r="P50" s="121"/>
      <c r="Q50" s="33"/>
      <c r="R50" s="33"/>
      <c r="S50" s="33"/>
      <c r="T50" s="33"/>
      <c r="U50" s="33"/>
      <c r="V50" s="33"/>
      <c r="W50" s="33"/>
      <c r="X50" s="33"/>
      <c r="Y50" s="121"/>
      <c r="Z50" s="122"/>
      <c r="AA50" s="67"/>
      <c r="AB50" s="14"/>
    </row>
    <row r="51" spans="1:28" x14ac:dyDescent="0.25">
      <c r="A51" s="4"/>
      <c r="B51" s="8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14"/>
    </row>
    <row r="52" spans="1:28" x14ac:dyDescent="0.25">
      <c r="A52" s="4"/>
      <c r="B52" s="8"/>
      <c r="C52" s="111" t="str">
        <f>Metinler!A80</f>
        <v>Blank YES/NO options will be assumed as 'NO'.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14"/>
    </row>
    <row r="53" spans="1:28" hidden="1" x14ac:dyDescent="0.25">
      <c r="A53" s="4"/>
      <c r="B53" s="8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14"/>
    </row>
    <row r="54" spans="1:28" hidden="1" x14ac:dyDescent="0.25">
      <c r="A54" s="4"/>
      <c r="B54" s="8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14"/>
    </row>
    <row r="55" spans="1:28" hidden="1" x14ac:dyDescent="0.25">
      <c r="A55" s="4"/>
      <c r="B55" s="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14"/>
    </row>
    <row r="56" spans="1:28" hidden="1" x14ac:dyDescent="0.25">
      <c r="A56" s="4"/>
      <c r="B56" s="8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14"/>
    </row>
    <row r="57" spans="1:28" hidden="1" x14ac:dyDescent="0.25">
      <c r="A57" s="4"/>
      <c r="B57" s="8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14"/>
    </row>
    <row r="58" spans="1:28" hidden="1" x14ac:dyDescent="0.25">
      <c r="A58" s="4"/>
      <c r="B58" s="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14"/>
    </row>
    <row r="59" spans="1:28" hidden="1" x14ac:dyDescent="0.25">
      <c r="A59" s="4"/>
      <c r="B59" s="8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14"/>
    </row>
    <row r="60" spans="1:28" hidden="1" x14ac:dyDescent="0.25">
      <c r="A60" s="4"/>
      <c r="B60" s="8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14"/>
    </row>
    <row r="61" spans="1:28" hidden="1" x14ac:dyDescent="0.25">
      <c r="A61" s="4"/>
      <c r="B61" s="8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14"/>
    </row>
    <row r="62" spans="1:28" hidden="1" x14ac:dyDescent="0.25">
      <c r="A62" s="4"/>
      <c r="B62" s="8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4"/>
    </row>
    <row r="63" spans="1:28" hidden="1" x14ac:dyDescent="0.25">
      <c r="A63" s="4"/>
      <c r="B63" s="8"/>
      <c r="C63" s="70"/>
      <c r="D63" s="40"/>
      <c r="E63" s="81"/>
      <c r="F63" s="81"/>
      <c r="G63" s="82"/>
      <c r="H63" s="45"/>
      <c r="I63" s="40"/>
      <c r="J63" s="83"/>
      <c r="K63" s="40"/>
      <c r="L63" s="82"/>
      <c r="M63" s="40"/>
      <c r="N63" s="40"/>
      <c r="O63" s="40"/>
      <c r="P63" s="84"/>
      <c r="Q63" s="40"/>
      <c r="R63" s="40"/>
      <c r="S63" s="40"/>
      <c r="T63" s="40"/>
      <c r="U63" s="40"/>
      <c r="V63" s="40"/>
      <c r="W63" s="40"/>
      <c r="X63" s="40"/>
      <c r="Y63" s="40"/>
      <c r="Z63" s="15"/>
      <c r="AA63" s="15"/>
      <c r="AB63" s="14"/>
    </row>
    <row r="64" spans="1:28" ht="14" hidden="1" x14ac:dyDescent="0.3">
      <c r="A64" s="4"/>
      <c r="B64" s="8"/>
      <c r="C64" s="70"/>
      <c r="D64" s="40"/>
      <c r="E64" s="81"/>
      <c r="F64" s="81"/>
      <c r="G64" s="82"/>
      <c r="H64" s="45"/>
      <c r="I64" s="40"/>
      <c r="J64" s="83"/>
      <c r="K64" s="43"/>
      <c r="L64" s="82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15"/>
      <c r="AA64" s="15"/>
      <c r="AB64" s="14"/>
    </row>
    <row r="65" spans="1:28" hidden="1" x14ac:dyDescent="0.25">
      <c r="A65" s="4"/>
      <c r="B65" s="8"/>
      <c r="C65" s="15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15"/>
      <c r="AA65" s="15"/>
      <c r="AB65" s="14"/>
    </row>
    <row r="66" spans="1:28" hidden="1" x14ac:dyDescent="0.25">
      <c r="A66" s="4"/>
      <c r="B66" s="8"/>
      <c r="C66" s="85"/>
      <c r="D66" s="40"/>
      <c r="E66" s="40"/>
      <c r="F66" s="40"/>
      <c r="G66" s="40"/>
      <c r="H66" s="40"/>
      <c r="I66" s="40"/>
      <c r="J66" s="40"/>
      <c r="K66" s="40"/>
      <c r="L66" s="40"/>
      <c r="M66" s="86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15"/>
      <c r="AA66" s="15"/>
      <c r="AB66" s="14"/>
    </row>
    <row r="67" spans="1:28" hidden="1" x14ac:dyDescent="0.25">
      <c r="A67" s="4"/>
      <c r="B67" s="8"/>
      <c r="C67" s="15"/>
      <c r="D67" s="40"/>
      <c r="E67" s="40"/>
      <c r="F67" s="40"/>
      <c r="G67" s="81"/>
      <c r="H67" s="45"/>
      <c r="I67" s="45"/>
      <c r="J67" s="40"/>
      <c r="K67" s="40"/>
      <c r="L67" s="40"/>
      <c r="M67" s="40"/>
      <c r="N67" s="40"/>
      <c r="O67" s="40"/>
      <c r="P67" s="40"/>
      <c r="Q67" s="81"/>
      <c r="R67" s="45"/>
      <c r="S67" s="45"/>
      <c r="T67" s="40"/>
      <c r="U67" s="40"/>
      <c r="V67" s="40"/>
      <c r="W67" s="40"/>
      <c r="X67" s="40"/>
      <c r="Y67" s="40"/>
      <c r="Z67" s="15"/>
      <c r="AA67" s="15"/>
      <c r="AB67" s="14"/>
    </row>
    <row r="68" spans="1:28" hidden="1" x14ac:dyDescent="0.25">
      <c r="A68" s="4"/>
      <c r="B68" s="8"/>
      <c r="C68" s="15"/>
      <c r="D68" s="40"/>
      <c r="E68" s="40"/>
      <c r="F68" s="40"/>
      <c r="G68" s="81"/>
      <c r="H68" s="45"/>
      <c r="I68" s="45"/>
      <c r="J68" s="40"/>
      <c r="K68" s="40"/>
      <c r="L68" s="40"/>
      <c r="M68" s="40"/>
      <c r="N68" s="40"/>
      <c r="O68" s="40"/>
      <c r="P68" s="40"/>
      <c r="Q68" s="81"/>
      <c r="R68" s="45"/>
      <c r="S68" s="45"/>
      <c r="T68" s="40"/>
      <c r="U68" s="40"/>
      <c r="V68" s="40"/>
      <c r="W68" s="40"/>
      <c r="X68" s="40"/>
      <c r="Y68" s="40"/>
      <c r="Z68" s="15"/>
      <c r="AA68" s="15"/>
      <c r="AB68" s="14"/>
    </row>
    <row r="69" spans="1:28" x14ac:dyDescent="0.25">
      <c r="A69" s="15"/>
      <c r="B69" s="8"/>
      <c r="C69" s="15"/>
      <c r="D69" s="15"/>
      <c r="E69" s="15"/>
      <c r="F69" s="15"/>
      <c r="G69" s="87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4"/>
    </row>
    <row r="70" spans="1:28" ht="18.75" customHeight="1" x14ac:dyDescent="0.3">
      <c r="A70" s="4"/>
      <c r="B70" s="8"/>
      <c r="C70" s="21" t="str">
        <f>Metinler!A81</f>
        <v>Notes</v>
      </c>
      <c r="D70" s="21"/>
      <c r="E70" s="21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4"/>
    </row>
    <row r="71" spans="1:28" ht="18.75" customHeight="1" x14ac:dyDescent="0.3">
      <c r="A71" s="4"/>
      <c r="B71" s="8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4"/>
    </row>
    <row r="72" spans="1:28" ht="18.75" customHeight="1" x14ac:dyDescent="0.3">
      <c r="A72" s="4"/>
      <c r="B72" s="8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4"/>
    </row>
    <row r="73" spans="1:28" ht="46.5" customHeight="1" thickBot="1" x14ac:dyDescent="0.3">
      <c r="A73" s="4"/>
      <c r="B73" s="8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4"/>
    </row>
    <row r="74" spans="1:28" x14ac:dyDescent="0.25">
      <c r="A74" s="4"/>
      <c r="B74" s="8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88" t="str">
        <f>Metinler!A82</f>
        <v>Order Confirmation</v>
      </c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7"/>
      <c r="AB74" s="14"/>
    </row>
    <row r="75" spans="1:28" x14ac:dyDescent="0.25">
      <c r="A75" s="4"/>
      <c r="B75" s="8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65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7"/>
      <c r="AB75" s="14"/>
    </row>
    <row r="76" spans="1:28" x14ac:dyDescent="0.25">
      <c r="A76" s="4"/>
      <c r="B76" s="8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65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7"/>
      <c r="AB76" s="14"/>
    </row>
    <row r="77" spans="1:28" x14ac:dyDescent="0.25">
      <c r="A77" s="4"/>
      <c r="B77" s="8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65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7"/>
      <c r="AB77" s="14"/>
    </row>
    <row r="78" spans="1:28" x14ac:dyDescent="0.25">
      <c r="A78" s="4"/>
      <c r="B78" s="8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65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7"/>
      <c r="AB78" s="14"/>
    </row>
    <row r="79" spans="1:28" ht="13" thickBot="1" x14ac:dyDescent="0.3">
      <c r="A79" s="4"/>
      <c r="B79" s="8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68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70"/>
      <c r="AB79" s="14"/>
    </row>
    <row r="80" spans="1:28" ht="13" thickBot="1" x14ac:dyDescent="0.3">
      <c r="A80" s="4"/>
      <c r="B80" s="66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67"/>
    </row>
    <row r="83" spans="47:53" x14ac:dyDescent="0.25">
      <c r="AW83" s="3" t="s">
        <v>307</v>
      </c>
      <c r="AY83" s="3" t="s">
        <v>308</v>
      </c>
      <c r="BA83" s="3" t="s">
        <v>309</v>
      </c>
    </row>
    <row r="84" spans="47:53" x14ac:dyDescent="0.25">
      <c r="AU84" s="89" t="str">
        <f>IF($AA$4="TR",AW84,IF($AA$4="EN",AY84,IF($AA$4="RU",BA84,"HATA!")))</f>
        <v>YES</v>
      </c>
      <c r="AW84" s="89" t="s">
        <v>219</v>
      </c>
      <c r="AY84" s="89" t="s">
        <v>11</v>
      </c>
      <c r="BA84" s="89" t="s">
        <v>381</v>
      </c>
    </row>
    <row r="85" spans="47:53" x14ac:dyDescent="0.25">
      <c r="AU85" s="89" t="str">
        <f t="shared" ref="AU85:AU88" si="0">IF($AA$4="TR",AW85,IF($AA$4="EN",AY85,IF($AA$4="RU",BA85,"HATA!")))</f>
        <v>NO</v>
      </c>
      <c r="AW85" s="89" t="s">
        <v>220</v>
      </c>
      <c r="AY85" s="89" t="s">
        <v>13</v>
      </c>
      <c r="BA85" s="89" t="s">
        <v>382</v>
      </c>
    </row>
    <row r="86" spans="47:53" x14ac:dyDescent="0.25">
      <c r="AU86" s="90" t="str">
        <f t="shared" si="0"/>
        <v>Contactors</v>
      </c>
      <c r="AW86" s="90" t="s">
        <v>221</v>
      </c>
      <c r="AY86" s="90" t="s">
        <v>9</v>
      </c>
      <c r="BA86" s="90" t="s">
        <v>383</v>
      </c>
    </row>
    <row r="87" spans="47:53" x14ac:dyDescent="0.25">
      <c r="AU87" s="91" t="str">
        <f t="shared" si="0"/>
        <v>Schneider D Serie</v>
      </c>
      <c r="AW87" s="91" t="s">
        <v>222</v>
      </c>
      <c r="AY87" s="91" t="s">
        <v>224</v>
      </c>
      <c r="BA87" s="91" t="s">
        <v>224</v>
      </c>
    </row>
    <row r="88" spans="47:53" x14ac:dyDescent="0.25">
      <c r="AU88" s="91" t="str">
        <f t="shared" si="0"/>
        <v>Schneider E Serie (eco serie)</v>
      </c>
      <c r="AW88" s="91" t="s">
        <v>223</v>
      </c>
      <c r="AY88" s="91" t="s">
        <v>225</v>
      </c>
      <c r="BA88" s="91" t="s">
        <v>225</v>
      </c>
    </row>
    <row r="89" spans="47:53" x14ac:dyDescent="0.25">
      <c r="AU89" s="92"/>
      <c r="AV89" s="92"/>
      <c r="AY89" s="92"/>
      <c r="AZ89" s="92"/>
      <c r="BA89" s="92"/>
    </row>
    <row r="90" spans="47:53" x14ac:dyDescent="0.25">
      <c r="AU90" s="90" t="str">
        <f t="shared" ref="AU90:AU98" si="1">IF($AA$4="TR",AW90,IF($AA$4="EN",AY90,IF($AA$4="RU",BA90,"HATA!")))</f>
        <v>Car Speed</v>
      </c>
      <c r="AV90" s="92"/>
      <c r="AW90" s="90" t="s">
        <v>212</v>
      </c>
      <c r="AY90" s="90" t="s">
        <v>12</v>
      </c>
      <c r="AZ90" s="92"/>
      <c r="BA90" s="90" t="s">
        <v>384</v>
      </c>
    </row>
    <row r="91" spans="47:53" x14ac:dyDescent="0.25">
      <c r="AU91" s="93">
        <f t="shared" si="1"/>
        <v>0.5</v>
      </c>
      <c r="AW91" s="93">
        <v>0.5</v>
      </c>
      <c r="AY91" s="93">
        <v>0.5</v>
      </c>
      <c r="BA91" s="93">
        <v>0.5</v>
      </c>
    </row>
    <row r="92" spans="47:53" x14ac:dyDescent="0.25">
      <c r="AU92" s="93">
        <f t="shared" si="1"/>
        <v>0.63</v>
      </c>
      <c r="AW92" s="93">
        <v>0.63</v>
      </c>
      <c r="AY92" s="93">
        <v>0.63</v>
      </c>
      <c r="BA92" s="93">
        <v>0.63</v>
      </c>
    </row>
    <row r="93" spans="47:53" x14ac:dyDescent="0.25">
      <c r="AU93" s="93">
        <f t="shared" si="1"/>
        <v>1</v>
      </c>
      <c r="AW93" s="93">
        <v>1</v>
      </c>
      <c r="AY93" s="93">
        <v>1</v>
      </c>
      <c r="BA93" s="93">
        <v>1</v>
      </c>
    </row>
    <row r="94" spans="47:53" x14ac:dyDescent="0.25">
      <c r="AU94" s="93">
        <f t="shared" ref="AU94" si="2">IF($AA$4="TR",AW94,IF($AA$4="EN",AY94,IF($AA$4="RU",BA94,"HATA!")))</f>
        <v>1.6</v>
      </c>
      <c r="AW94" s="93">
        <v>1.6</v>
      </c>
      <c r="AY94" s="93">
        <v>1.6</v>
      </c>
      <c r="BA94" s="93">
        <v>1.6</v>
      </c>
    </row>
    <row r="95" spans="47:53" x14ac:dyDescent="0.25">
      <c r="AU95" s="93">
        <f t="shared" si="1"/>
        <v>1.75</v>
      </c>
      <c r="AW95" s="93">
        <v>1.75</v>
      </c>
      <c r="AY95" s="93">
        <v>1.75</v>
      </c>
      <c r="BA95" s="93">
        <v>1.75</v>
      </c>
    </row>
    <row r="96" spans="47:53" x14ac:dyDescent="0.25">
      <c r="AU96" s="93">
        <f t="shared" si="1"/>
        <v>2</v>
      </c>
      <c r="AW96" s="93">
        <v>2</v>
      </c>
      <c r="AY96" s="93">
        <v>2</v>
      </c>
      <c r="BA96" s="93">
        <v>2</v>
      </c>
    </row>
    <row r="97" spans="47:53" x14ac:dyDescent="0.25">
      <c r="AU97" s="93">
        <f t="shared" ref="AU97" si="3">IF($AA$4="TR",AW97,IF($AA$4="EN",AY97,IF($AA$4="RU",BA97,"HATA!")))</f>
        <v>2.5</v>
      </c>
      <c r="AW97" s="93">
        <v>2.5</v>
      </c>
      <c r="AY97" s="93">
        <v>2.5</v>
      </c>
      <c r="BA97" s="93">
        <v>2.5</v>
      </c>
    </row>
    <row r="98" spans="47:53" x14ac:dyDescent="0.25">
      <c r="AU98" s="93">
        <f t="shared" si="1"/>
        <v>3</v>
      </c>
      <c r="AW98" s="93">
        <v>3</v>
      </c>
      <c r="AY98" s="93">
        <v>3</v>
      </c>
      <c r="BA98" s="93">
        <v>3</v>
      </c>
    </row>
    <row r="100" spans="47:53" x14ac:dyDescent="0.25">
      <c r="AU100" s="90" t="str">
        <f t="shared" ref="AU100:AU111" si="4">IF($AA$4="TR",AW100,IF($AA$4="EN",AY100,IF($AA$4="RU",BA100,"HATA!")))</f>
        <v>Car Capacity</v>
      </c>
      <c r="AW100" s="90" t="s">
        <v>178</v>
      </c>
      <c r="AY100" s="90" t="s">
        <v>177</v>
      </c>
      <c r="BA100" s="90" t="s">
        <v>385</v>
      </c>
    </row>
    <row r="101" spans="47:53" x14ac:dyDescent="0.25">
      <c r="AU101" s="91">
        <f t="shared" si="4"/>
        <v>320</v>
      </c>
      <c r="AW101" s="91">
        <v>320</v>
      </c>
      <c r="AY101" s="91">
        <v>320</v>
      </c>
      <c r="BA101" s="91">
        <v>320</v>
      </c>
    </row>
    <row r="102" spans="47:53" x14ac:dyDescent="0.25">
      <c r="AU102" s="91">
        <f t="shared" si="4"/>
        <v>450</v>
      </c>
      <c r="AW102" s="91">
        <v>450</v>
      </c>
      <c r="AY102" s="91">
        <v>450</v>
      </c>
      <c r="BA102" s="91">
        <v>450</v>
      </c>
    </row>
    <row r="103" spans="47:53" x14ac:dyDescent="0.25">
      <c r="AU103" s="91">
        <f t="shared" si="4"/>
        <v>630</v>
      </c>
      <c r="AW103" s="91">
        <v>630</v>
      </c>
      <c r="AY103" s="91">
        <v>630</v>
      </c>
      <c r="BA103" s="91">
        <v>630</v>
      </c>
    </row>
    <row r="104" spans="47:53" x14ac:dyDescent="0.25">
      <c r="AU104" s="91">
        <f t="shared" si="4"/>
        <v>750</v>
      </c>
      <c r="AW104" s="91">
        <v>750</v>
      </c>
      <c r="AY104" s="91">
        <v>750</v>
      </c>
      <c r="BA104" s="91">
        <v>750</v>
      </c>
    </row>
    <row r="105" spans="47:53" x14ac:dyDescent="0.25">
      <c r="AU105" s="91">
        <f t="shared" si="4"/>
        <v>800</v>
      </c>
      <c r="AW105" s="91">
        <v>800</v>
      </c>
      <c r="AY105" s="91">
        <v>800</v>
      </c>
      <c r="BA105" s="91">
        <v>800</v>
      </c>
    </row>
    <row r="106" spans="47:53" x14ac:dyDescent="0.25">
      <c r="AU106" s="91">
        <f t="shared" si="4"/>
        <v>1000</v>
      </c>
      <c r="AW106" s="91">
        <v>1000</v>
      </c>
      <c r="AY106" s="91">
        <v>1000</v>
      </c>
      <c r="BA106" s="91">
        <v>1000</v>
      </c>
    </row>
    <row r="107" spans="47:53" x14ac:dyDescent="0.25">
      <c r="AU107" s="91">
        <f t="shared" si="4"/>
        <v>1200</v>
      </c>
      <c r="AW107" s="91">
        <v>1200</v>
      </c>
      <c r="AY107" s="91">
        <v>1200</v>
      </c>
      <c r="BA107" s="91">
        <v>1200</v>
      </c>
    </row>
    <row r="108" spans="47:53" x14ac:dyDescent="0.25">
      <c r="AU108" s="91">
        <f t="shared" si="4"/>
        <v>1600</v>
      </c>
      <c r="AW108" s="91">
        <v>1600</v>
      </c>
      <c r="AY108" s="91">
        <v>1600</v>
      </c>
      <c r="BA108" s="91">
        <v>1600</v>
      </c>
    </row>
    <row r="109" spans="47:53" x14ac:dyDescent="0.25">
      <c r="AU109" s="91">
        <f t="shared" si="4"/>
        <v>2000</v>
      </c>
      <c r="AW109" s="91">
        <v>2000</v>
      </c>
      <c r="AY109" s="91">
        <v>2000</v>
      </c>
      <c r="BA109" s="91">
        <v>2000</v>
      </c>
    </row>
    <row r="110" spans="47:53" x14ac:dyDescent="0.25">
      <c r="AU110" s="91">
        <f t="shared" si="4"/>
        <v>3000</v>
      </c>
      <c r="AW110" s="91">
        <v>3000</v>
      </c>
      <c r="AY110" s="91">
        <v>3000</v>
      </c>
      <c r="BA110" s="91">
        <v>3000</v>
      </c>
    </row>
    <row r="111" spans="47:53" x14ac:dyDescent="0.25">
      <c r="AU111" s="91">
        <f t="shared" si="4"/>
        <v>4000</v>
      </c>
      <c r="AW111" s="91">
        <v>4000</v>
      </c>
      <c r="AY111" s="91">
        <v>4000</v>
      </c>
      <c r="BA111" s="91">
        <v>4000</v>
      </c>
    </row>
    <row r="113" spans="47:53" x14ac:dyDescent="0.25">
      <c r="AU113" s="90" t="str">
        <f t="shared" ref="AU113:AU117" si="5">IF($AA$4="TR",AW113,IF($AA$4="EN",AY113,IF($AA$4="RU",BA113,"HATA!")))</f>
        <v>Motor Brake</v>
      </c>
      <c r="AW113" s="90" t="s">
        <v>179</v>
      </c>
      <c r="AY113" s="90" t="s">
        <v>15</v>
      </c>
      <c r="BA113" s="90" t="s">
        <v>386</v>
      </c>
    </row>
    <row r="114" spans="47:53" x14ac:dyDescent="0.25">
      <c r="AU114" s="91" t="str">
        <f t="shared" si="5"/>
        <v>60 V DC</v>
      </c>
      <c r="AW114" s="91" t="s">
        <v>18</v>
      </c>
      <c r="AY114" s="91" t="s">
        <v>18</v>
      </c>
      <c r="BA114" s="91" t="s">
        <v>18</v>
      </c>
    </row>
    <row r="115" spans="47:53" x14ac:dyDescent="0.25">
      <c r="AU115" s="91" t="str">
        <f t="shared" si="5"/>
        <v>110 V DC</v>
      </c>
      <c r="AW115" s="91" t="s">
        <v>23</v>
      </c>
      <c r="AY115" s="91" t="s">
        <v>23</v>
      </c>
      <c r="BA115" s="91" t="s">
        <v>23</v>
      </c>
    </row>
    <row r="116" spans="47:53" x14ac:dyDescent="0.25">
      <c r="AU116" s="91" t="str">
        <f t="shared" si="5"/>
        <v>190 V DC</v>
      </c>
      <c r="AW116" s="91" t="s">
        <v>27</v>
      </c>
      <c r="AY116" s="91" t="s">
        <v>27</v>
      </c>
      <c r="BA116" s="91" t="s">
        <v>27</v>
      </c>
    </row>
    <row r="117" spans="47:53" x14ac:dyDescent="0.25">
      <c r="AU117" s="91" t="str">
        <f t="shared" si="5"/>
        <v>207 V DC</v>
      </c>
      <c r="AW117" s="91" t="s">
        <v>30</v>
      </c>
      <c r="AY117" s="91" t="s">
        <v>30</v>
      </c>
      <c r="BA117" s="91" t="s">
        <v>30</v>
      </c>
    </row>
    <row r="119" spans="47:53" x14ac:dyDescent="0.25">
      <c r="AU119" s="90" t="str">
        <f t="shared" ref="AU119:AU121" si="6">IF($AA$4="TR",AW119,IF($AA$4="EN",AY119,IF($AA$4="RU",BA119,"HATA!")))</f>
        <v>Valve</v>
      </c>
      <c r="AW119" s="90" t="s">
        <v>193</v>
      </c>
      <c r="AY119" s="90" t="s">
        <v>16</v>
      </c>
      <c r="BA119" s="90" t="s">
        <v>347</v>
      </c>
    </row>
    <row r="120" spans="47:53" x14ac:dyDescent="0.25">
      <c r="AU120" s="91" t="str">
        <f t="shared" si="6"/>
        <v>12 V DC</v>
      </c>
      <c r="AW120" s="91" t="s">
        <v>19</v>
      </c>
      <c r="AY120" s="91" t="s">
        <v>19</v>
      </c>
      <c r="BA120" s="91" t="s">
        <v>19</v>
      </c>
    </row>
    <row r="121" spans="47:53" x14ac:dyDescent="0.25">
      <c r="AU121" s="91" t="str">
        <f t="shared" si="6"/>
        <v>48 V DC</v>
      </c>
      <c r="AW121" s="91" t="s">
        <v>24</v>
      </c>
      <c r="AY121" s="91" t="s">
        <v>24</v>
      </c>
      <c r="BA121" s="91" t="s">
        <v>24</v>
      </c>
    </row>
    <row r="123" spans="47:53" x14ac:dyDescent="0.25">
      <c r="AU123" s="90" t="str">
        <f t="shared" ref="AU123:AU126" si="7">IF($AA$4="TR",AW123,IF($AA$4="EN",AY123,IF($AA$4="RU",BA123,"HATA!")))</f>
        <v>Door Lock Magnet</v>
      </c>
      <c r="AW123" s="90" t="s">
        <v>226</v>
      </c>
      <c r="AY123" s="90" t="s">
        <v>7</v>
      </c>
      <c r="BA123" s="90" t="s">
        <v>387</v>
      </c>
    </row>
    <row r="124" spans="47:53" x14ac:dyDescent="0.25">
      <c r="AU124" s="91" t="str">
        <f t="shared" si="7"/>
        <v>NONE</v>
      </c>
      <c r="AW124" s="91" t="s">
        <v>220</v>
      </c>
      <c r="AY124" s="91" t="s">
        <v>20</v>
      </c>
      <c r="BA124" s="91" t="s">
        <v>382</v>
      </c>
    </row>
    <row r="125" spans="47:53" x14ac:dyDescent="0.25">
      <c r="AU125" s="91" t="str">
        <f t="shared" si="7"/>
        <v>48 V DC</v>
      </c>
      <c r="AW125" s="91" t="s">
        <v>24</v>
      </c>
      <c r="AY125" s="91" t="s">
        <v>24</v>
      </c>
      <c r="BA125" s="91" t="s">
        <v>24</v>
      </c>
    </row>
    <row r="126" spans="47:53" x14ac:dyDescent="0.25">
      <c r="AU126" s="91" t="str">
        <f t="shared" si="7"/>
        <v>190 V DC</v>
      </c>
      <c r="AW126" s="91" t="s">
        <v>27</v>
      </c>
      <c r="AY126" s="91" t="s">
        <v>27</v>
      </c>
      <c r="BA126" s="91" t="s">
        <v>27</v>
      </c>
    </row>
    <row r="128" spans="47:53" x14ac:dyDescent="0.25">
      <c r="AU128" s="90" t="str">
        <f t="shared" ref="AU128:AU164" si="8">IF($AA$4="TR",AW128,IF($AA$4="EN",AY128,IF($AA$4="RU",BA128,"HATA!")))</f>
        <v>Machine Brand</v>
      </c>
      <c r="AW128" s="90" t="s">
        <v>227</v>
      </c>
      <c r="AY128" s="90" t="s">
        <v>17</v>
      </c>
      <c r="BA128" s="90" t="s">
        <v>388</v>
      </c>
    </row>
    <row r="129" spans="47:53" x14ac:dyDescent="0.25">
      <c r="AU129" s="91" t="str">
        <f t="shared" ref="AU129:AU154" si="9">IF($AA$4="TR",AW129,IF($AA$4="EN",AY129,IF($AA$4="RU",BA129,"HATA!")))</f>
        <v>A.SASSI</v>
      </c>
      <c r="AW129" s="91" t="s">
        <v>21</v>
      </c>
      <c r="AY129" s="91" t="s">
        <v>21</v>
      </c>
      <c r="BA129" s="91" t="s">
        <v>21</v>
      </c>
    </row>
    <row r="130" spans="47:53" x14ac:dyDescent="0.25">
      <c r="AU130" s="91" t="str">
        <f t="shared" si="9"/>
        <v>AKAR</v>
      </c>
      <c r="AW130" s="91" t="s">
        <v>25</v>
      </c>
      <c r="AY130" s="91" t="s">
        <v>25</v>
      </c>
      <c r="BA130" s="91" t="s">
        <v>25</v>
      </c>
    </row>
    <row r="131" spans="47:53" x14ac:dyDescent="0.25">
      <c r="AU131" s="91" t="str">
        <f t="shared" si="9"/>
        <v>AKAY</v>
      </c>
      <c r="AW131" s="91" t="s">
        <v>28</v>
      </c>
      <c r="AY131" s="91" t="s">
        <v>28</v>
      </c>
      <c r="BA131" s="91" t="s">
        <v>28</v>
      </c>
    </row>
    <row r="132" spans="47:53" x14ac:dyDescent="0.25">
      <c r="AU132" s="91" t="str">
        <f t="shared" si="9"/>
        <v>AKİŞ</v>
      </c>
      <c r="AW132" s="91" t="s">
        <v>31</v>
      </c>
      <c r="AY132" s="91" t="s">
        <v>31</v>
      </c>
      <c r="BA132" s="91" t="s">
        <v>31</v>
      </c>
    </row>
    <row r="133" spans="47:53" x14ac:dyDescent="0.25">
      <c r="AU133" s="91" t="str">
        <f t="shared" si="9"/>
        <v>ARK</v>
      </c>
      <c r="AW133" s="91" t="s">
        <v>33</v>
      </c>
      <c r="AY133" s="91" t="s">
        <v>33</v>
      </c>
      <c r="BA133" s="91" t="s">
        <v>33</v>
      </c>
    </row>
    <row r="134" spans="47:53" x14ac:dyDescent="0.25">
      <c r="AU134" s="91" t="str">
        <f t="shared" si="9"/>
        <v>ASTES</v>
      </c>
      <c r="AW134" s="91" t="s">
        <v>35</v>
      </c>
      <c r="AY134" s="91" t="s">
        <v>35</v>
      </c>
      <c r="BA134" s="91" t="s">
        <v>35</v>
      </c>
    </row>
    <row r="135" spans="47:53" x14ac:dyDescent="0.25">
      <c r="AU135" s="91" t="str">
        <f t="shared" si="9"/>
        <v>EKER</v>
      </c>
      <c r="AW135" s="91" t="s">
        <v>482</v>
      </c>
      <c r="AY135" s="91" t="s">
        <v>482</v>
      </c>
      <c r="BA135" s="91" t="s">
        <v>482</v>
      </c>
    </row>
    <row r="136" spans="47:53" x14ac:dyDescent="0.25">
      <c r="AU136" s="91" t="str">
        <f t="shared" si="9"/>
        <v>EMF</v>
      </c>
      <c r="AW136" s="91" t="s">
        <v>311</v>
      </c>
      <c r="AY136" s="91" t="s">
        <v>311</v>
      </c>
      <c r="BA136" s="91" t="s">
        <v>311</v>
      </c>
    </row>
    <row r="137" spans="47:53" x14ac:dyDescent="0.25">
      <c r="AU137" s="91" t="str">
        <f t="shared" si="9"/>
        <v>ENGİN</v>
      </c>
      <c r="AW137" s="91" t="s">
        <v>37</v>
      </c>
      <c r="AY137" s="91" t="s">
        <v>37</v>
      </c>
      <c r="BA137" s="91" t="s">
        <v>37</v>
      </c>
    </row>
    <row r="138" spans="47:53" x14ac:dyDescent="0.25">
      <c r="AU138" s="91" t="str">
        <f t="shared" si="9"/>
        <v>FAXI</v>
      </c>
      <c r="AW138" s="91" t="s">
        <v>484</v>
      </c>
      <c r="AY138" s="91" t="s">
        <v>484</v>
      </c>
      <c r="BA138" s="91" t="s">
        <v>484</v>
      </c>
    </row>
    <row r="139" spans="47:53" x14ac:dyDescent="0.25">
      <c r="AU139" s="91" t="str">
        <f t="shared" si="9"/>
        <v>GEM</v>
      </c>
      <c r="AW139" s="91" t="s">
        <v>485</v>
      </c>
      <c r="AY139" s="91" t="s">
        <v>485</v>
      </c>
      <c r="BA139" s="91" t="s">
        <v>485</v>
      </c>
    </row>
    <row r="140" spans="47:53" x14ac:dyDescent="0.25">
      <c r="AU140" s="91" t="str">
        <f t="shared" si="9"/>
        <v>JUPA</v>
      </c>
      <c r="AW140" s="91" t="s">
        <v>486</v>
      </c>
      <c r="AY140" s="91" t="s">
        <v>486</v>
      </c>
      <c r="BA140" s="91" t="s">
        <v>486</v>
      </c>
    </row>
    <row r="141" spans="47:53" x14ac:dyDescent="0.25">
      <c r="AU141" s="91" t="str">
        <f t="shared" si="9"/>
        <v>LAFERT</v>
      </c>
      <c r="AW141" s="91" t="s">
        <v>310</v>
      </c>
      <c r="AY141" s="91" t="s">
        <v>310</v>
      </c>
      <c r="BA141" s="91" t="s">
        <v>310</v>
      </c>
    </row>
    <row r="142" spans="47:53" x14ac:dyDescent="0.25">
      <c r="AU142" s="91" t="str">
        <f t="shared" si="9"/>
        <v>LANCOR</v>
      </c>
      <c r="AW142" s="91" t="s">
        <v>488</v>
      </c>
      <c r="AY142" s="91" t="s">
        <v>488</v>
      </c>
      <c r="BA142" s="91" t="s">
        <v>488</v>
      </c>
    </row>
    <row r="143" spans="47:53" x14ac:dyDescent="0.25">
      <c r="AU143" s="91" t="str">
        <f t="shared" si="9"/>
        <v>LEROY SOMER</v>
      </c>
      <c r="AW143" s="91" t="s">
        <v>39</v>
      </c>
      <c r="AY143" s="91" t="s">
        <v>39</v>
      </c>
      <c r="BA143" s="91" t="s">
        <v>39</v>
      </c>
    </row>
    <row r="144" spans="47:53" x14ac:dyDescent="0.25">
      <c r="AU144" s="91" t="str">
        <f t="shared" si="9"/>
        <v>LIFT EQUIP</v>
      </c>
      <c r="AW144" s="91" t="s">
        <v>41</v>
      </c>
      <c r="AY144" s="91" t="s">
        <v>41</v>
      </c>
      <c r="BA144" s="91" t="s">
        <v>41</v>
      </c>
    </row>
    <row r="145" spans="47:53" x14ac:dyDescent="0.25">
      <c r="AU145" s="91" t="str">
        <f t="shared" si="9"/>
        <v>MONTANARI</v>
      </c>
      <c r="AW145" s="91" t="s">
        <v>44</v>
      </c>
      <c r="AY145" s="91" t="s">
        <v>44</v>
      </c>
      <c r="BA145" s="91" t="s">
        <v>44</v>
      </c>
    </row>
    <row r="146" spans="47:53" x14ac:dyDescent="0.25">
      <c r="AU146" s="91" t="str">
        <f t="shared" si="9"/>
        <v>NAGEL</v>
      </c>
      <c r="AW146" s="91" t="s">
        <v>46</v>
      </c>
      <c r="AY146" s="91" t="s">
        <v>46</v>
      </c>
      <c r="BA146" s="91" t="s">
        <v>46</v>
      </c>
    </row>
    <row r="147" spans="47:53" x14ac:dyDescent="0.25">
      <c r="AU147" s="91" t="str">
        <f t="shared" si="9"/>
        <v>PERMAGSA</v>
      </c>
      <c r="AW147" s="91" t="s">
        <v>90</v>
      </c>
      <c r="AY147" s="91" t="s">
        <v>90</v>
      </c>
      <c r="BA147" s="91" t="s">
        <v>90</v>
      </c>
    </row>
    <row r="148" spans="47:53" x14ac:dyDescent="0.25">
      <c r="AU148" s="91" t="str">
        <f t="shared" si="9"/>
        <v>SCHINDLER</v>
      </c>
      <c r="AW148" s="91" t="s">
        <v>48</v>
      </c>
      <c r="AY148" s="91" t="s">
        <v>48</v>
      </c>
      <c r="BA148" s="91" t="s">
        <v>48</v>
      </c>
    </row>
    <row r="149" spans="47:53" x14ac:dyDescent="0.25">
      <c r="AU149" s="91" t="str">
        <f t="shared" si="9"/>
        <v>SICOR</v>
      </c>
      <c r="AW149" s="91" t="s">
        <v>50</v>
      </c>
      <c r="AY149" s="91" t="s">
        <v>50</v>
      </c>
      <c r="BA149" s="91" t="s">
        <v>50</v>
      </c>
    </row>
    <row r="150" spans="47:53" x14ac:dyDescent="0.25">
      <c r="AU150" s="91" t="str">
        <f t="shared" si="9"/>
        <v>TOP GEAR</v>
      </c>
      <c r="AW150" s="91" t="s">
        <v>483</v>
      </c>
      <c r="AY150" s="91" t="s">
        <v>483</v>
      </c>
      <c r="BA150" s="91" t="s">
        <v>483</v>
      </c>
    </row>
    <row r="151" spans="47:53" x14ac:dyDescent="0.25">
      <c r="AU151" s="91" t="str">
        <f t="shared" si="9"/>
        <v>TORIN</v>
      </c>
      <c r="AW151" s="91" t="s">
        <v>487</v>
      </c>
      <c r="AY151" s="91" t="s">
        <v>487</v>
      </c>
      <c r="BA151" s="91" t="s">
        <v>487</v>
      </c>
    </row>
    <row r="152" spans="47:53" x14ac:dyDescent="0.25">
      <c r="AU152" s="91" t="str">
        <f t="shared" si="9"/>
        <v>WITTUR</v>
      </c>
      <c r="AW152" s="91" t="s">
        <v>428</v>
      </c>
      <c r="AY152" s="91" t="s">
        <v>428</v>
      </c>
      <c r="BA152" s="91" t="s">
        <v>428</v>
      </c>
    </row>
    <row r="153" spans="47:53" x14ac:dyDescent="0.25">
      <c r="AU153" s="91" t="str">
        <f t="shared" si="9"/>
        <v>XINDA</v>
      </c>
      <c r="AW153" s="91" t="s">
        <v>489</v>
      </c>
      <c r="AY153" s="91" t="s">
        <v>489</v>
      </c>
      <c r="BA153" s="91" t="s">
        <v>489</v>
      </c>
    </row>
    <row r="154" spans="47:53" x14ac:dyDescent="0.25">
      <c r="AU154" s="91" t="str">
        <f t="shared" si="9"/>
        <v>ZIEHL ABEGG</v>
      </c>
      <c r="AW154" s="91" t="s">
        <v>53</v>
      </c>
      <c r="AY154" s="91" t="s">
        <v>53</v>
      </c>
      <c r="BA154" s="91" t="s">
        <v>53</v>
      </c>
    </row>
    <row r="155" spans="47:53" x14ac:dyDescent="0.25">
      <c r="AU155" s="90" t="str">
        <f t="shared" si="8"/>
        <v>Hydraulic Brand</v>
      </c>
      <c r="AW155" s="90" t="s">
        <v>228</v>
      </c>
      <c r="AY155" s="90" t="s">
        <v>89</v>
      </c>
      <c r="BA155" s="90" t="s">
        <v>421</v>
      </c>
    </row>
    <row r="156" spans="47:53" x14ac:dyDescent="0.25">
      <c r="AU156" s="91" t="str">
        <f t="shared" si="8"/>
        <v>BIOFIAL</v>
      </c>
      <c r="AW156" s="91" t="s">
        <v>54</v>
      </c>
      <c r="AY156" s="91" t="s">
        <v>54</v>
      </c>
      <c r="BA156" s="91" t="s">
        <v>54</v>
      </c>
    </row>
    <row r="157" spans="47:53" x14ac:dyDescent="0.25">
      <c r="AU157" s="91" t="str">
        <f t="shared" si="8"/>
        <v>BUCHER</v>
      </c>
      <c r="AW157" s="91" t="s">
        <v>55</v>
      </c>
      <c r="AY157" s="91" t="s">
        <v>55</v>
      </c>
      <c r="BA157" s="91" t="s">
        <v>55</v>
      </c>
    </row>
    <row r="158" spans="47:53" x14ac:dyDescent="0.25">
      <c r="AU158" s="91" t="str">
        <f t="shared" si="8"/>
        <v>GMV 3010 VALF</v>
      </c>
      <c r="AW158" s="91" t="s">
        <v>56</v>
      </c>
      <c r="AY158" s="91" t="s">
        <v>56</v>
      </c>
      <c r="BA158" s="91" t="s">
        <v>56</v>
      </c>
    </row>
    <row r="159" spans="47:53" x14ac:dyDescent="0.25">
      <c r="AU159" s="91" t="str">
        <f t="shared" si="8"/>
        <v>GMV 3100 VALF</v>
      </c>
      <c r="AW159" s="91" t="s">
        <v>57</v>
      </c>
      <c r="AY159" s="91" t="s">
        <v>57</v>
      </c>
      <c r="BA159" s="91" t="s">
        <v>57</v>
      </c>
    </row>
    <row r="160" spans="47:53" x14ac:dyDescent="0.25">
      <c r="AU160" s="91" t="str">
        <f t="shared" si="8"/>
        <v>GMV ENG VALF</v>
      </c>
      <c r="AW160" s="91" t="s">
        <v>58</v>
      </c>
      <c r="AY160" s="91" t="s">
        <v>58</v>
      </c>
      <c r="BA160" s="91" t="s">
        <v>58</v>
      </c>
    </row>
    <row r="161" spans="47:53" x14ac:dyDescent="0.25">
      <c r="AU161" s="91" t="str">
        <f t="shared" si="8"/>
        <v>IGV</v>
      </c>
      <c r="AW161" s="91" t="s">
        <v>59</v>
      </c>
      <c r="AY161" s="91" t="s">
        <v>59</v>
      </c>
      <c r="BA161" s="91" t="s">
        <v>59</v>
      </c>
    </row>
    <row r="162" spans="47:53" x14ac:dyDescent="0.25">
      <c r="AU162" s="91" t="str">
        <f t="shared" si="8"/>
        <v>KLEEMANN</v>
      </c>
      <c r="AW162" s="91" t="s">
        <v>60</v>
      </c>
      <c r="AY162" s="91" t="s">
        <v>60</v>
      </c>
      <c r="BA162" s="91" t="s">
        <v>60</v>
      </c>
    </row>
    <row r="163" spans="47:53" x14ac:dyDescent="0.25">
      <c r="AU163" s="91" t="str">
        <f t="shared" si="8"/>
        <v>M0RE</v>
      </c>
      <c r="AW163" s="91" t="s">
        <v>61</v>
      </c>
      <c r="AY163" s="91" t="s">
        <v>61</v>
      </c>
      <c r="BA163" s="91" t="s">
        <v>61</v>
      </c>
    </row>
    <row r="164" spans="47:53" x14ac:dyDescent="0.25">
      <c r="AU164" s="91" t="str">
        <f t="shared" si="8"/>
        <v>MORİS</v>
      </c>
      <c r="AW164" s="91" t="s">
        <v>62</v>
      </c>
      <c r="AY164" s="91" t="s">
        <v>62</v>
      </c>
      <c r="BA164" s="91" t="s">
        <v>62</v>
      </c>
    </row>
    <row r="166" spans="47:53" x14ac:dyDescent="0.25">
      <c r="AU166" s="90" t="str">
        <f t="shared" ref="AU166:AU189" si="10">IF($AA$4="TR",AW166,IF($AA$4="EN",AY166,IF($AA$4="RU",BA166,"HATA!")))</f>
        <v>Door Brand</v>
      </c>
      <c r="AW166" s="90" t="s">
        <v>229</v>
      </c>
      <c r="AY166" s="90" t="s">
        <v>230</v>
      </c>
      <c r="BA166" s="90" t="s">
        <v>389</v>
      </c>
    </row>
    <row r="167" spans="47:53" x14ac:dyDescent="0.25">
      <c r="AU167" s="91" t="str">
        <f t="shared" si="10"/>
        <v>AKE OSMA</v>
      </c>
      <c r="AW167" s="91" t="s">
        <v>22</v>
      </c>
      <c r="AY167" s="91" t="s">
        <v>22</v>
      </c>
      <c r="BA167" s="91" t="s">
        <v>22</v>
      </c>
    </row>
    <row r="168" spans="47:53" x14ac:dyDescent="0.25">
      <c r="AU168" s="91" t="str">
        <f t="shared" si="10"/>
        <v>ÇAĞIN CRİPPA</v>
      </c>
      <c r="AW168" s="91" t="s">
        <v>26</v>
      </c>
      <c r="AY168" s="91" t="s">
        <v>26</v>
      </c>
      <c r="BA168" s="91" t="s">
        <v>26</v>
      </c>
    </row>
    <row r="169" spans="47:53" x14ac:dyDescent="0.25">
      <c r="AU169" s="91" t="str">
        <f t="shared" si="10"/>
        <v>DEMAS</v>
      </c>
      <c r="AW169" s="91" t="s">
        <v>29</v>
      </c>
      <c r="AY169" s="91" t="s">
        <v>29</v>
      </c>
      <c r="BA169" s="91" t="s">
        <v>29</v>
      </c>
    </row>
    <row r="170" spans="47:53" x14ac:dyDescent="0.25">
      <c r="AU170" s="91" t="str">
        <f t="shared" si="10"/>
        <v>EMAY</v>
      </c>
      <c r="AW170" s="91" t="s">
        <v>112</v>
      </c>
      <c r="AY170" s="91" t="s">
        <v>112</v>
      </c>
      <c r="BA170" s="91" t="s">
        <v>112</v>
      </c>
    </row>
    <row r="171" spans="47:53" x14ac:dyDescent="0.25">
      <c r="AU171" s="91" t="str">
        <f t="shared" si="10"/>
        <v>FABRE</v>
      </c>
      <c r="AW171" s="91" t="s">
        <v>113</v>
      </c>
      <c r="AY171" s="91" t="s">
        <v>113</v>
      </c>
      <c r="BA171" s="91" t="s">
        <v>113</v>
      </c>
    </row>
    <row r="172" spans="47:53" x14ac:dyDescent="0.25">
      <c r="AU172" s="91" t="str">
        <f t="shared" si="10"/>
        <v>FERMATOR 3VF</v>
      </c>
      <c r="AW172" s="91" t="s">
        <v>32</v>
      </c>
      <c r="AY172" s="91" t="s">
        <v>32</v>
      </c>
      <c r="BA172" s="91" t="s">
        <v>32</v>
      </c>
    </row>
    <row r="173" spans="47:53" x14ac:dyDescent="0.25">
      <c r="AU173" s="91" t="str">
        <f t="shared" si="10"/>
        <v>HAS</v>
      </c>
      <c r="AW173" s="91" t="s">
        <v>34</v>
      </c>
      <c r="AY173" s="91" t="s">
        <v>34</v>
      </c>
      <c r="BA173" s="91" t="s">
        <v>34</v>
      </c>
    </row>
    <row r="174" spans="47:53" x14ac:dyDescent="0.25">
      <c r="AU174" s="91" t="str">
        <f t="shared" si="10"/>
        <v>HÜRAS</v>
      </c>
      <c r="AW174" s="91" t="s">
        <v>36</v>
      </c>
      <c r="AY174" s="91" t="s">
        <v>36</v>
      </c>
      <c r="BA174" s="91" t="s">
        <v>36</v>
      </c>
    </row>
    <row r="175" spans="47:53" x14ac:dyDescent="0.25">
      <c r="AU175" s="91" t="str">
        <f t="shared" si="10"/>
        <v>KALIOTIS</v>
      </c>
      <c r="AW175" s="91" t="s">
        <v>431</v>
      </c>
      <c r="AY175" s="91" t="s">
        <v>431</v>
      </c>
      <c r="BA175" s="91" t="s">
        <v>431</v>
      </c>
    </row>
    <row r="176" spans="47:53" x14ac:dyDescent="0.25">
      <c r="AU176" s="91" t="str">
        <f t="shared" si="10"/>
        <v>KATLANIR</v>
      </c>
      <c r="AW176" s="91" t="s">
        <v>38</v>
      </c>
      <c r="AY176" s="91" t="s">
        <v>38</v>
      </c>
      <c r="BA176" s="91" t="s">
        <v>38</v>
      </c>
    </row>
    <row r="177" spans="47:53" x14ac:dyDescent="0.25">
      <c r="AU177" s="91" t="str">
        <f t="shared" si="10"/>
        <v>KLEFER</v>
      </c>
      <c r="AW177" s="91" t="s">
        <v>114</v>
      </c>
      <c r="AY177" s="91" t="s">
        <v>114</v>
      </c>
      <c r="BA177" s="91" t="s">
        <v>114</v>
      </c>
    </row>
    <row r="178" spans="47:53" x14ac:dyDescent="0.25">
      <c r="AU178" s="91" t="str">
        <f t="shared" si="10"/>
        <v>MEKİSAN</v>
      </c>
      <c r="AW178" s="91" t="s">
        <v>40</v>
      </c>
      <c r="AY178" s="91" t="s">
        <v>40</v>
      </c>
      <c r="BA178" s="91" t="s">
        <v>40</v>
      </c>
    </row>
    <row r="179" spans="47:53" x14ac:dyDescent="0.25">
      <c r="AU179" s="91" t="str">
        <f t="shared" si="10"/>
        <v>MERİH</v>
      </c>
      <c r="AW179" s="91" t="s">
        <v>42</v>
      </c>
      <c r="AY179" s="91" t="s">
        <v>42</v>
      </c>
      <c r="BA179" s="91" t="s">
        <v>42</v>
      </c>
    </row>
    <row r="180" spans="47:53" x14ac:dyDescent="0.25">
      <c r="AU180" s="91" t="str">
        <f t="shared" si="10"/>
        <v>PRİSMA</v>
      </c>
      <c r="AW180" s="91" t="s">
        <v>45</v>
      </c>
      <c r="AY180" s="91" t="s">
        <v>45</v>
      </c>
      <c r="BA180" s="91" t="s">
        <v>45</v>
      </c>
    </row>
    <row r="181" spans="47:53" x14ac:dyDescent="0.25">
      <c r="AU181" s="91" t="str">
        <f t="shared" si="10"/>
        <v>PROLIFT</v>
      </c>
      <c r="AW181" s="91" t="s">
        <v>111</v>
      </c>
      <c r="AY181" s="91" t="s">
        <v>111</v>
      </c>
      <c r="BA181" s="91" t="s">
        <v>111</v>
      </c>
    </row>
    <row r="182" spans="47:53" x14ac:dyDescent="0.25">
      <c r="AU182" s="91" t="str">
        <f t="shared" si="10"/>
        <v>SEMATIC</v>
      </c>
      <c r="AW182" s="91" t="s">
        <v>47</v>
      </c>
      <c r="AY182" s="91" t="s">
        <v>47</v>
      </c>
      <c r="BA182" s="91" t="s">
        <v>47</v>
      </c>
    </row>
    <row r="183" spans="47:53" x14ac:dyDescent="0.25">
      <c r="AU183" s="91" t="str">
        <f t="shared" si="10"/>
        <v>TROMP</v>
      </c>
      <c r="AW183" s="91" t="s">
        <v>49</v>
      </c>
      <c r="AY183" s="91" t="s">
        <v>49</v>
      </c>
      <c r="BA183" s="91" t="s">
        <v>49</v>
      </c>
    </row>
    <row r="184" spans="47:53" x14ac:dyDescent="0.25">
      <c r="AU184" s="91" t="str">
        <f t="shared" si="10"/>
        <v>WITTUR HYDRA +</v>
      </c>
      <c r="AW184" s="91" t="s">
        <v>51</v>
      </c>
      <c r="AY184" s="91" t="s">
        <v>51</v>
      </c>
      <c r="BA184" s="91" t="s">
        <v>51</v>
      </c>
    </row>
    <row r="185" spans="47:53" x14ac:dyDescent="0.25">
      <c r="AU185" s="91" t="str">
        <f t="shared" si="10"/>
        <v>NONE</v>
      </c>
      <c r="AW185" s="91" t="s">
        <v>220</v>
      </c>
      <c r="AY185" s="91" t="s">
        <v>20</v>
      </c>
      <c r="BA185" s="91" t="s">
        <v>20</v>
      </c>
    </row>
    <row r="186" spans="47:53" x14ac:dyDescent="0.25">
      <c r="AU186" s="91" t="str">
        <f t="shared" si="10"/>
        <v>YÜKSELİŞ</v>
      </c>
      <c r="AW186" s="91" t="s">
        <v>52</v>
      </c>
      <c r="AY186" s="91" t="s">
        <v>52</v>
      </c>
      <c r="BA186" s="91" t="s">
        <v>52</v>
      </c>
    </row>
    <row r="187" spans="47:53" x14ac:dyDescent="0.25">
      <c r="AU187" s="90" t="str">
        <f t="shared" si="10"/>
        <v>Landing Door</v>
      </c>
      <c r="AW187" s="90" t="s">
        <v>184</v>
      </c>
      <c r="AY187" s="90" t="s">
        <v>183</v>
      </c>
      <c r="BA187" s="90" t="s">
        <v>390</v>
      </c>
    </row>
    <row r="188" spans="47:53" x14ac:dyDescent="0.25">
      <c r="AU188" s="91" t="str">
        <f t="shared" si="10"/>
        <v>Same</v>
      </c>
      <c r="AW188" s="91" t="s">
        <v>273</v>
      </c>
      <c r="AY188" s="91" t="s">
        <v>107</v>
      </c>
      <c r="BA188" s="91" t="s">
        <v>391</v>
      </c>
    </row>
    <row r="189" spans="47:53" x14ac:dyDescent="0.25">
      <c r="AU189" s="91" t="str">
        <f t="shared" si="10"/>
        <v>Manual</v>
      </c>
      <c r="AW189" s="91" t="s">
        <v>272</v>
      </c>
      <c r="AY189" s="91" t="s">
        <v>271</v>
      </c>
      <c r="BA189" s="91" t="s">
        <v>392</v>
      </c>
    </row>
    <row r="191" spans="47:53" x14ac:dyDescent="0.25">
      <c r="AU191" s="90" t="str">
        <f t="shared" ref="AU191:AU195" si="11">IF($AA$4="TR",AW191,IF($AA$4="EN",AY191,IF($AA$4="RU",BA191,"HATA!")))</f>
        <v>Speed Governer Voltage</v>
      </c>
      <c r="AW191" s="90" t="s">
        <v>231</v>
      </c>
      <c r="AY191" s="90" t="s">
        <v>82</v>
      </c>
      <c r="BA191" s="90" t="s">
        <v>393</v>
      </c>
    </row>
    <row r="192" spans="47:53" x14ac:dyDescent="0.25">
      <c r="AU192" s="94" t="str">
        <f t="shared" si="11"/>
        <v>NONE</v>
      </c>
      <c r="AW192" s="94" t="s">
        <v>220</v>
      </c>
      <c r="AY192" s="94" t="s">
        <v>20</v>
      </c>
      <c r="BA192" s="94" t="s">
        <v>382</v>
      </c>
    </row>
    <row r="193" spans="47:53" x14ac:dyDescent="0.25">
      <c r="AU193" s="94" t="str">
        <f t="shared" si="11"/>
        <v>190 V DC</v>
      </c>
      <c r="AW193" s="94" t="s">
        <v>27</v>
      </c>
      <c r="AY193" s="94" t="s">
        <v>27</v>
      </c>
      <c r="BA193" s="94" t="s">
        <v>27</v>
      </c>
    </row>
    <row r="194" spans="47:53" x14ac:dyDescent="0.25">
      <c r="AU194" s="94" t="str">
        <f t="shared" si="11"/>
        <v>24 V DC</v>
      </c>
      <c r="AW194" s="94" t="s">
        <v>75</v>
      </c>
      <c r="AY194" s="94" t="s">
        <v>75</v>
      </c>
      <c r="BA194" s="94" t="s">
        <v>75</v>
      </c>
    </row>
    <row r="195" spans="47:53" x14ac:dyDescent="0.25">
      <c r="AU195" s="94" t="str">
        <f t="shared" si="11"/>
        <v>12 V DC</v>
      </c>
      <c r="AW195" s="94" t="s">
        <v>19</v>
      </c>
      <c r="AY195" s="94" t="s">
        <v>19</v>
      </c>
      <c r="BA195" s="94" t="s">
        <v>19</v>
      </c>
    </row>
    <row r="197" spans="47:53" x14ac:dyDescent="0.25">
      <c r="AU197" s="95" t="str">
        <f t="shared" ref="AU197:AU205" si="12">IF($AA$4="TR",AW197,IF($AA$4="EN",AY197,IF($AA$4="RU",BA197,"HATA!")))</f>
        <v>Inverter Models</v>
      </c>
      <c r="AW197" s="95" t="s">
        <v>232</v>
      </c>
      <c r="AY197" s="95" t="s">
        <v>83</v>
      </c>
      <c r="BA197" s="95" t="s">
        <v>345</v>
      </c>
    </row>
    <row r="198" spans="47:53" x14ac:dyDescent="0.25">
      <c r="AU198" s="96" t="str">
        <f t="shared" si="12"/>
        <v>MIK-EL MD-STO Series</v>
      </c>
      <c r="AW198" s="96" t="s">
        <v>233</v>
      </c>
      <c r="AY198" s="96" t="s">
        <v>105</v>
      </c>
      <c r="BA198" s="96" t="s">
        <v>105</v>
      </c>
    </row>
    <row r="199" spans="47:53" x14ac:dyDescent="0.25">
      <c r="AU199" s="96" t="str">
        <f t="shared" si="12"/>
        <v>MD-STO 15A</v>
      </c>
      <c r="AW199" s="96" t="s">
        <v>100</v>
      </c>
      <c r="AY199" s="96" t="s">
        <v>100</v>
      </c>
      <c r="BA199" s="96" t="s">
        <v>100</v>
      </c>
    </row>
    <row r="200" spans="47:53" x14ac:dyDescent="0.25">
      <c r="AU200" s="96" t="str">
        <f t="shared" si="12"/>
        <v>MD-STO 18A</v>
      </c>
      <c r="AW200" s="96" t="s">
        <v>101</v>
      </c>
      <c r="AY200" s="96" t="s">
        <v>101</v>
      </c>
      <c r="BA200" s="96" t="s">
        <v>101</v>
      </c>
    </row>
    <row r="201" spans="47:53" x14ac:dyDescent="0.25">
      <c r="AU201" s="96" t="str">
        <f t="shared" si="12"/>
        <v>MD-STO 22A</v>
      </c>
      <c r="AW201" s="96" t="s">
        <v>102</v>
      </c>
      <c r="AY201" s="96" t="s">
        <v>102</v>
      </c>
      <c r="BA201" s="96" t="s">
        <v>102</v>
      </c>
    </row>
    <row r="202" spans="47:53" x14ac:dyDescent="0.25">
      <c r="AU202" s="96" t="str">
        <f t="shared" si="12"/>
        <v>MD-STO 26A</v>
      </c>
      <c r="AW202" s="96" t="s">
        <v>103</v>
      </c>
      <c r="AY202" s="96" t="s">
        <v>103</v>
      </c>
      <c r="BA202" s="96" t="s">
        <v>103</v>
      </c>
    </row>
    <row r="203" spans="47:53" x14ac:dyDescent="0.25">
      <c r="AU203" s="96" t="str">
        <f t="shared" si="12"/>
        <v>MD-STO 34A</v>
      </c>
      <c r="AW203" s="96" t="s">
        <v>104</v>
      </c>
      <c r="AY203" s="96" t="s">
        <v>104</v>
      </c>
      <c r="BA203" s="96" t="s">
        <v>104</v>
      </c>
    </row>
    <row r="204" spans="47:53" x14ac:dyDescent="0.25">
      <c r="AU204" s="96" t="str">
        <f t="shared" si="12"/>
        <v>MD-STO 50A</v>
      </c>
      <c r="AW204" s="96" t="s">
        <v>490</v>
      </c>
      <c r="AY204" s="96" t="s">
        <v>490</v>
      </c>
      <c r="BA204" s="96" t="s">
        <v>490</v>
      </c>
    </row>
    <row r="205" spans="47:53" x14ac:dyDescent="0.25">
      <c r="AU205" s="96" t="str">
        <f t="shared" si="12"/>
        <v>MD-STO 66A</v>
      </c>
      <c r="AW205" s="96" t="s">
        <v>491</v>
      </c>
      <c r="AY205" s="96" t="s">
        <v>491</v>
      </c>
      <c r="BA205" s="96" t="s">
        <v>491</v>
      </c>
    </row>
    <row r="207" spans="47:53" x14ac:dyDescent="0.25">
      <c r="AU207" s="90" t="str">
        <f t="shared" ref="AU207:AU212" si="13">IF($AA$4="TR",AW207,IF($AA$4="EN",AY207,IF($AA$4="RU",BA207,"HATA!")))</f>
        <v>Encoder Card</v>
      </c>
      <c r="AW207" s="90" t="s">
        <v>190</v>
      </c>
      <c r="AY207" s="90" t="s">
        <v>234</v>
      </c>
      <c r="BA207" s="90" t="s">
        <v>394</v>
      </c>
    </row>
    <row r="208" spans="47:53" x14ac:dyDescent="0.25">
      <c r="AU208" s="97" t="str">
        <f t="shared" si="13"/>
        <v>for MD-STO</v>
      </c>
      <c r="AW208" s="97" t="s">
        <v>492</v>
      </c>
      <c r="AY208" s="97" t="s">
        <v>493</v>
      </c>
      <c r="BA208" s="97" t="s">
        <v>494</v>
      </c>
    </row>
    <row r="209" spans="47:54" x14ac:dyDescent="0.25">
      <c r="AU209" s="89" t="str">
        <f t="shared" si="13"/>
        <v>MD Incremental</v>
      </c>
      <c r="AW209" s="89" t="s">
        <v>235</v>
      </c>
      <c r="AY209" s="89" t="s">
        <v>84</v>
      </c>
      <c r="BA209" s="89" t="s">
        <v>84</v>
      </c>
    </row>
    <row r="210" spans="47:54" x14ac:dyDescent="0.25">
      <c r="AU210" s="89" t="str">
        <f t="shared" si="13"/>
        <v>EDT En-Dat</v>
      </c>
      <c r="AW210" s="89" t="s">
        <v>85</v>
      </c>
      <c r="AY210" s="89" t="s">
        <v>85</v>
      </c>
      <c r="BA210" s="89" t="s">
        <v>85</v>
      </c>
    </row>
    <row r="211" spans="47:54" x14ac:dyDescent="0.25">
      <c r="AU211" s="89" t="str">
        <f t="shared" si="13"/>
        <v>SCH Sin-Cos</v>
      </c>
      <c r="AW211" s="89" t="s">
        <v>86</v>
      </c>
      <c r="AY211" s="89" t="s">
        <v>86</v>
      </c>
      <c r="BA211" s="89" t="s">
        <v>86</v>
      </c>
    </row>
    <row r="212" spans="47:54" x14ac:dyDescent="0.25">
      <c r="AU212" s="89" t="str">
        <f t="shared" si="13"/>
        <v>NONE - Open Loop</v>
      </c>
      <c r="AW212" s="89" t="s">
        <v>236</v>
      </c>
      <c r="AY212" s="89" t="s">
        <v>87</v>
      </c>
      <c r="BA212" s="89" t="s">
        <v>395</v>
      </c>
    </row>
    <row r="214" spans="47:54" x14ac:dyDescent="0.25">
      <c r="AU214" s="90" t="str">
        <f t="shared" ref="AU214:AV222" si="14">IF($AA$4="TR",AW214,IF($AA$4="EN",AY214,IF($AA$4="RU",BA214,"HATA!")))</f>
        <v>Controllers</v>
      </c>
      <c r="AV214" s="98"/>
      <c r="AW214" s="90" t="s">
        <v>440</v>
      </c>
      <c r="AX214" s="98"/>
      <c r="AY214" s="90" t="s">
        <v>64</v>
      </c>
      <c r="AZ214" s="98"/>
      <c r="BA214" s="90" t="s">
        <v>396</v>
      </c>
      <c r="BB214" s="98"/>
    </row>
    <row r="215" spans="47:54" x14ac:dyDescent="0.25">
      <c r="AU215" s="91" t="str">
        <f t="shared" si="14"/>
        <v>U-STO-SCSL</v>
      </c>
      <c r="AV215" s="91" t="str">
        <f t="shared" si="14"/>
        <v>Serial with car, COP &amp; landings via Can-Bus (max 48 stops single or double button)</v>
      </c>
      <c r="AW215" s="91" t="s">
        <v>434</v>
      </c>
      <c r="AX215" s="91" t="s">
        <v>312</v>
      </c>
      <c r="AY215" s="91" t="s">
        <v>434</v>
      </c>
      <c r="AZ215" s="91" t="s">
        <v>441</v>
      </c>
      <c r="BA215" s="91" t="s">
        <v>434</v>
      </c>
      <c r="BB215" s="91" t="s">
        <v>454</v>
      </c>
    </row>
    <row r="216" spans="47:54" x14ac:dyDescent="0.25">
      <c r="AU216" s="91" t="str">
        <f t="shared" ref="AU216:AU217" si="15">IF($AA$4="TR",AW216,IF($AA$4="EN",AY216,IF($AA$4="RU",BA216,"HATA!")))</f>
        <v>U-STO-PCPL</v>
      </c>
      <c r="AV216" s="91" t="str">
        <f t="shared" ref="AV216:AV217" si="16">IF($AA$4="TR",AX216,IF($AA$4="EN",AZ216,IF($AA$4="RU",BB216,"HATA!")))</f>
        <v>Parallel with COP and LOPs, serial with car top inspection box (max 24 stps single, 13 stps double button)</v>
      </c>
      <c r="AW216" s="91" t="s">
        <v>435</v>
      </c>
      <c r="AX216" s="91" t="s">
        <v>437</v>
      </c>
      <c r="AY216" s="91" t="s">
        <v>435</v>
      </c>
      <c r="AZ216" s="91" t="s">
        <v>439</v>
      </c>
      <c r="BA216" s="91" t="s">
        <v>435</v>
      </c>
      <c r="BB216" s="91" t="s">
        <v>455</v>
      </c>
    </row>
    <row r="217" spans="47:54" x14ac:dyDescent="0.25">
      <c r="AU217" s="91" t="str">
        <f t="shared" si="15"/>
        <v>U-STO-PCSL</v>
      </c>
      <c r="AV217" s="91" t="str">
        <f t="shared" si="16"/>
        <v>Serial with car top inspection box and LOPs, parallel with COP (max 24 stops single or double button)</v>
      </c>
      <c r="AW217" s="91" t="s">
        <v>436</v>
      </c>
      <c r="AX217" s="91" t="s">
        <v>438</v>
      </c>
      <c r="AY217" s="91" t="s">
        <v>436</v>
      </c>
      <c r="AZ217" s="91" t="s">
        <v>453</v>
      </c>
      <c r="BA217" s="91" t="s">
        <v>436</v>
      </c>
      <c r="BB217" s="91" t="s">
        <v>456</v>
      </c>
    </row>
    <row r="218" spans="47:54" x14ac:dyDescent="0.25">
      <c r="AU218" s="91" t="str">
        <f t="shared" ref="AU218:AU220" si="17">IF($AA$4="TR",AW218,IF($AA$4="EN",AY218,IF($AA$4="RU",BA218,"HATA!")))</f>
        <v>SX-ULTRA-SCSL</v>
      </c>
      <c r="AV218" s="91" t="str">
        <f t="shared" ref="AV218:AV220" si="18">IF($AA$4="TR",AX218,IF($AA$4="EN",AZ218,IF($AA$4="RU",BB218,"HATA!")))</f>
        <v>Serial with car, COP &amp; landings via Can-Bus (max 48 stops single or double button)</v>
      </c>
      <c r="AW218" s="91" t="s">
        <v>432</v>
      </c>
      <c r="AX218" s="91" t="s">
        <v>267</v>
      </c>
      <c r="AY218" s="91" t="s">
        <v>432</v>
      </c>
      <c r="AZ218" s="91" t="s">
        <v>441</v>
      </c>
      <c r="BA218" s="91" t="s">
        <v>432</v>
      </c>
      <c r="BB218" s="91" t="s">
        <v>424</v>
      </c>
    </row>
    <row r="219" spans="47:54" x14ac:dyDescent="0.25">
      <c r="AU219" s="91" t="str">
        <f t="shared" si="17"/>
        <v>SX-ULTRA-PCPL</v>
      </c>
      <c r="AV219" s="91" t="str">
        <f t="shared" si="18"/>
        <v>Parallel with COP and LOPs, serial with car top inspection box (max 24 stps single, 13 stps double button)</v>
      </c>
      <c r="AW219" s="91" t="s">
        <v>433</v>
      </c>
      <c r="AX219" s="91" t="s">
        <v>437</v>
      </c>
      <c r="AY219" s="91" t="s">
        <v>433</v>
      </c>
      <c r="AZ219" s="91" t="s">
        <v>439</v>
      </c>
      <c r="BA219" s="91" t="s">
        <v>433</v>
      </c>
      <c r="BB219" s="91" t="s">
        <v>425</v>
      </c>
    </row>
    <row r="220" spans="47:54" x14ac:dyDescent="0.25">
      <c r="AU220" s="91" t="str">
        <f t="shared" si="17"/>
        <v>SX-CLASSIC</v>
      </c>
      <c r="AV220" s="91" t="str">
        <f t="shared" si="18"/>
        <v>Serial comm. with car via Can-Bus (max 16 stps single, 9 stps double button, Hyd 7 stps)</v>
      </c>
      <c r="AW220" s="91" t="s">
        <v>63</v>
      </c>
      <c r="AX220" s="91" t="s">
        <v>313</v>
      </c>
      <c r="AY220" s="91" t="s">
        <v>63</v>
      </c>
      <c r="AZ220" s="91" t="s">
        <v>69</v>
      </c>
      <c r="BA220" s="91" t="s">
        <v>63</v>
      </c>
      <c r="BB220" s="91" t="s">
        <v>422</v>
      </c>
    </row>
    <row r="221" spans="47:54" x14ac:dyDescent="0.25">
      <c r="AU221" s="91" t="str">
        <f t="shared" si="14"/>
        <v>SX-PLUS</v>
      </c>
      <c r="AV221" s="91" t="str">
        <f t="shared" si="14"/>
        <v>Serial comm. with car, COP &amp; landings via Can-Bus (max 24 stops single or double button)</v>
      </c>
      <c r="AW221" s="91" t="s">
        <v>88</v>
      </c>
      <c r="AX221" s="91" t="s">
        <v>267</v>
      </c>
      <c r="AY221" s="91" t="s">
        <v>88</v>
      </c>
      <c r="AZ221" s="91" t="s">
        <v>99</v>
      </c>
      <c r="BA221" s="91" t="s">
        <v>88</v>
      </c>
      <c r="BB221" s="91" t="s">
        <v>423</v>
      </c>
    </row>
    <row r="222" spans="47:54" x14ac:dyDescent="0.25">
      <c r="AU222" s="91" t="str">
        <f t="shared" si="14"/>
        <v>S-MS</v>
      </c>
      <c r="AV222" s="91" t="str">
        <f t="shared" si="14"/>
        <v>Daumbwaiter (call-send, max 5 stops)</v>
      </c>
      <c r="AW222" s="91" t="s">
        <v>78</v>
      </c>
      <c r="AX222" s="91" t="s">
        <v>268</v>
      </c>
      <c r="AY222" s="91" t="s">
        <v>78</v>
      </c>
      <c r="AZ222" s="91" t="s">
        <v>314</v>
      </c>
      <c r="BA222" s="91" t="s">
        <v>78</v>
      </c>
      <c r="BB222" s="91" t="s">
        <v>426</v>
      </c>
    </row>
    <row r="223" spans="47:54" x14ac:dyDescent="0.25">
      <c r="AU223" s="92"/>
      <c r="AV223" s="92"/>
      <c r="AW223" s="92"/>
      <c r="AX223" s="92"/>
      <c r="AY223" s="92"/>
      <c r="AZ223" s="92"/>
      <c r="BA223" s="92"/>
    </row>
    <row r="224" spans="47:54" x14ac:dyDescent="0.25">
      <c r="AU224" s="90" t="str">
        <f t="shared" ref="AU224:AU226" si="19">IF($AA$4="TR",AW224,IF($AA$4="EN",AY224,IF($AA$4="RU",BA224,"HATA!")))</f>
        <v>Control Types</v>
      </c>
      <c r="AW224" s="90" t="s">
        <v>237</v>
      </c>
      <c r="AY224" s="90" t="s">
        <v>65</v>
      </c>
      <c r="BA224" s="90" t="s">
        <v>65</v>
      </c>
    </row>
    <row r="225" spans="47:53" x14ac:dyDescent="0.25">
      <c r="AU225" s="91" t="str">
        <f t="shared" si="19"/>
        <v>Single button down-collective (KSA)</v>
      </c>
      <c r="AW225" s="91" t="s">
        <v>238</v>
      </c>
      <c r="AY225" s="91" t="s">
        <v>70</v>
      </c>
      <c r="BA225" s="91" t="s">
        <v>397</v>
      </c>
    </row>
    <row r="226" spans="47:53" x14ac:dyDescent="0.25">
      <c r="AU226" s="91" t="str">
        <f t="shared" si="19"/>
        <v>Double button selective-collective (KS)</v>
      </c>
      <c r="AW226" s="91" t="s">
        <v>239</v>
      </c>
      <c r="AY226" s="91" t="s">
        <v>94</v>
      </c>
      <c r="BA226" s="91" t="s">
        <v>398</v>
      </c>
    </row>
    <row r="228" spans="47:53" x14ac:dyDescent="0.25">
      <c r="AU228" s="90" t="str">
        <f t="shared" ref="AU228:AU232" si="20">IF($AA$4="TR",AW228,IF($AA$4="EN",AY228,IF($AA$4="RU",BA228,"HATA!")))</f>
        <v>Single / Group</v>
      </c>
      <c r="AW228" s="90" t="s">
        <v>240</v>
      </c>
      <c r="AY228" s="90" t="s">
        <v>171</v>
      </c>
      <c r="BA228" s="90" t="s">
        <v>399</v>
      </c>
    </row>
    <row r="229" spans="47:53" x14ac:dyDescent="0.25">
      <c r="AU229" s="91" t="str">
        <f t="shared" si="20"/>
        <v>Simplex</v>
      </c>
      <c r="AW229" s="91" t="s">
        <v>241</v>
      </c>
      <c r="AY229" s="91" t="s">
        <v>71</v>
      </c>
      <c r="BA229" s="91" t="s">
        <v>400</v>
      </c>
    </row>
    <row r="230" spans="47:53" x14ac:dyDescent="0.25">
      <c r="AU230" s="91" t="str">
        <f t="shared" si="20"/>
        <v>Duplex (2 lifts in a group)</v>
      </c>
      <c r="AW230" s="91" t="s">
        <v>243</v>
      </c>
      <c r="AY230" s="91" t="s">
        <v>270</v>
      </c>
      <c r="BA230" s="91" t="s">
        <v>401</v>
      </c>
    </row>
    <row r="231" spans="47:53" x14ac:dyDescent="0.25">
      <c r="AU231" s="91" t="str">
        <f t="shared" si="20"/>
        <v>Triplex (3 lifts in a group)</v>
      </c>
      <c r="AW231" s="91" t="s">
        <v>242</v>
      </c>
      <c r="AY231" s="91" t="s">
        <v>121</v>
      </c>
      <c r="BA231" s="91" t="s">
        <v>402</v>
      </c>
    </row>
    <row r="232" spans="47:53" x14ac:dyDescent="0.25">
      <c r="AU232" s="91" t="str">
        <f t="shared" si="20"/>
        <v>Quattro plex (4 lifts in a group)</v>
      </c>
      <c r="AW232" s="91" t="s">
        <v>244</v>
      </c>
      <c r="AY232" s="91" t="s">
        <v>122</v>
      </c>
      <c r="BA232" s="91" t="s">
        <v>403</v>
      </c>
    </row>
    <row r="234" spans="47:53" x14ac:dyDescent="0.25">
      <c r="AU234" s="90" t="str">
        <f t="shared" ref="AU234:AU241" si="21">IF($AA$4="TR",AW234,IF($AA$4="EN",AY234,IF($AA$4="RU",BA234,"HATA!")))</f>
        <v>Traction</v>
      </c>
      <c r="AW234" s="90" t="s">
        <v>210</v>
      </c>
      <c r="AY234" s="90" t="s">
        <v>66</v>
      </c>
      <c r="BA234" s="90" t="s">
        <v>404</v>
      </c>
    </row>
    <row r="235" spans="47:53" x14ac:dyDescent="0.25">
      <c r="AU235" s="91" t="str">
        <f t="shared" si="21"/>
        <v>VVVF Gearless</v>
      </c>
      <c r="AW235" s="91" t="s">
        <v>245</v>
      </c>
      <c r="AY235" s="91" t="s">
        <v>96</v>
      </c>
      <c r="BA235" s="91" t="s">
        <v>405</v>
      </c>
    </row>
    <row r="236" spans="47:53" x14ac:dyDescent="0.25">
      <c r="AU236" s="91" t="str">
        <f t="shared" si="21"/>
        <v>VVVF Geared</v>
      </c>
      <c r="AW236" s="91" t="s">
        <v>246</v>
      </c>
      <c r="AY236" s="91" t="s">
        <v>95</v>
      </c>
      <c r="BA236" s="91" t="s">
        <v>406</v>
      </c>
    </row>
    <row r="237" spans="47:53" x14ac:dyDescent="0.25">
      <c r="AU237" s="91" t="str">
        <f t="shared" si="21"/>
        <v>Hydraulic (Star-Delta)</v>
      </c>
      <c r="AW237" s="91" t="s">
        <v>247</v>
      </c>
      <c r="AY237" s="91" t="s">
        <v>73</v>
      </c>
      <c r="BA237" s="91" t="s">
        <v>73</v>
      </c>
    </row>
    <row r="238" spans="47:53" x14ac:dyDescent="0.25">
      <c r="AU238" s="91" t="str">
        <f t="shared" si="21"/>
        <v>Hydraulic (Ready for Soft Starter)</v>
      </c>
      <c r="AW238" s="91" t="s">
        <v>248</v>
      </c>
      <c r="AY238" s="91" t="s">
        <v>97</v>
      </c>
      <c r="BA238" s="91" t="s">
        <v>97</v>
      </c>
    </row>
    <row r="239" spans="47:53" x14ac:dyDescent="0.25">
      <c r="AU239" s="91" t="str">
        <f t="shared" si="21"/>
        <v>Hydraulic (Direct Start)</v>
      </c>
      <c r="AW239" s="91" t="s">
        <v>249</v>
      </c>
      <c r="AY239" s="91" t="s">
        <v>98</v>
      </c>
      <c r="BA239" s="91" t="s">
        <v>98</v>
      </c>
    </row>
    <row r="240" spans="47:53" x14ac:dyDescent="0.25">
      <c r="AU240" s="91" t="str">
        <f t="shared" si="21"/>
        <v>Two Speed</v>
      </c>
      <c r="AW240" s="91" t="s">
        <v>250</v>
      </c>
      <c r="AY240" s="91" t="s">
        <v>80</v>
      </c>
      <c r="BA240" s="91" t="s">
        <v>407</v>
      </c>
    </row>
    <row r="241" spans="47:53" x14ac:dyDescent="0.25">
      <c r="AU241" s="91" t="str">
        <f t="shared" si="21"/>
        <v>Single Speed</v>
      </c>
      <c r="AW241" s="91" t="s">
        <v>251</v>
      </c>
      <c r="AY241" s="91" t="s">
        <v>81</v>
      </c>
      <c r="BA241" s="91" t="s">
        <v>408</v>
      </c>
    </row>
    <row r="243" spans="47:53" x14ac:dyDescent="0.25">
      <c r="AU243" s="90" t="str">
        <f t="shared" ref="AU243:AU246" si="22">IF($AA$4="TR",AW243,IF($AA$4="EN",AY243,IF($AA$4="RU",BA243,"HATA!")))</f>
        <v>Shaft Copy</v>
      </c>
      <c r="AW243" s="90" t="s">
        <v>211</v>
      </c>
      <c r="AY243" s="90" t="s">
        <v>269</v>
      </c>
      <c r="BA243" s="90" t="s">
        <v>409</v>
      </c>
    </row>
    <row r="244" spans="47:53" x14ac:dyDescent="0.25">
      <c r="AU244" s="91" t="str">
        <f t="shared" si="22"/>
        <v>Shaft Copying via motor encoder</v>
      </c>
      <c r="AW244" s="91" t="s">
        <v>252</v>
      </c>
      <c r="AY244" s="91" t="s">
        <v>106</v>
      </c>
      <c r="BA244" s="91" t="s">
        <v>410</v>
      </c>
    </row>
    <row r="245" spans="47:53" x14ac:dyDescent="0.25">
      <c r="AU245" s="91" t="str">
        <f t="shared" si="22"/>
        <v>Counter Switch (Mikopulse)</v>
      </c>
      <c r="AW245" s="91" t="s">
        <v>253</v>
      </c>
      <c r="AY245" s="91" t="s">
        <v>74</v>
      </c>
      <c r="BA245" s="91" t="s">
        <v>412</v>
      </c>
    </row>
    <row r="246" spans="47:53" x14ac:dyDescent="0.25">
      <c r="AU246" s="91" t="str">
        <f t="shared" si="22"/>
        <v>Gray Code</v>
      </c>
      <c r="AW246" s="91" t="s">
        <v>254</v>
      </c>
      <c r="AY246" s="91" t="s">
        <v>76</v>
      </c>
      <c r="BA246" s="91" t="s">
        <v>411</v>
      </c>
    </row>
    <row r="248" spans="47:53" x14ac:dyDescent="0.25">
      <c r="AU248" s="90" t="str">
        <f t="shared" ref="AU248:AU252" si="23">IF($AA$4="TR",AW248,IF($AA$4="EN",AY248,IF($AA$4="RU",BA248,"HATA!")))</f>
        <v>Oto Door</v>
      </c>
      <c r="AW248" s="90" t="s">
        <v>182</v>
      </c>
      <c r="AY248" s="90" t="s">
        <v>67</v>
      </c>
      <c r="BA248" s="90" t="s">
        <v>413</v>
      </c>
    </row>
    <row r="249" spans="47:53" x14ac:dyDescent="0.25">
      <c r="AU249" s="91" t="str">
        <f t="shared" si="23"/>
        <v>220 V AC</v>
      </c>
      <c r="AW249" s="91" t="s">
        <v>72</v>
      </c>
      <c r="AY249" s="91" t="s">
        <v>72</v>
      </c>
      <c r="BA249" s="91" t="s">
        <v>72</v>
      </c>
    </row>
    <row r="250" spans="47:53" x14ac:dyDescent="0.25">
      <c r="AU250" s="91" t="str">
        <f t="shared" si="23"/>
        <v>24 V DC</v>
      </c>
      <c r="AW250" s="91" t="s">
        <v>75</v>
      </c>
      <c r="AY250" s="91" t="s">
        <v>75</v>
      </c>
      <c r="BA250" s="91" t="s">
        <v>75</v>
      </c>
    </row>
    <row r="251" spans="47:53" x14ac:dyDescent="0.25">
      <c r="AU251" s="91" t="str">
        <f t="shared" si="23"/>
        <v>3 PHASE</v>
      </c>
      <c r="AW251" s="91" t="s">
        <v>255</v>
      </c>
      <c r="AY251" s="91" t="s">
        <v>77</v>
      </c>
      <c r="BA251" s="91" t="s">
        <v>77</v>
      </c>
    </row>
    <row r="252" spans="47:53" x14ac:dyDescent="0.25">
      <c r="AU252" s="91" t="str">
        <f t="shared" si="23"/>
        <v>Other</v>
      </c>
      <c r="AW252" s="91" t="s">
        <v>256</v>
      </c>
      <c r="AY252" s="91" t="s">
        <v>79</v>
      </c>
      <c r="BA252" s="91" t="s">
        <v>414</v>
      </c>
    </row>
    <row r="254" spans="47:53" x14ac:dyDescent="0.25">
      <c r="AU254" s="90" t="str">
        <f t="shared" ref="AU254:AU258" si="24">IF($AA$4="TR",AW254,IF($AA$4="EN",AY254,IF($AA$4="RU",BA254,"HATA!")))</f>
        <v>ARD</v>
      </c>
      <c r="AW254" s="90" t="s">
        <v>68</v>
      </c>
      <c r="AY254" s="90" t="s">
        <v>68</v>
      </c>
      <c r="BA254" s="90" t="s">
        <v>68</v>
      </c>
    </row>
    <row r="255" spans="47:53" x14ac:dyDescent="0.25">
      <c r="AU255" s="91" t="str">
        <f t="shared" si="24"/>
        <v>UPS</v>
      </c>
      <c r="AW255" s="91" t="s">
        <v>115</v>
      </c>
      <c r="AY255" s="91" t="s">
        <v>115</v>
      </c>
      <c r="BA255" s="91" t="s">
        <v>115</v>
      </c>
    </row>
    <row r="256" spans="47:53" x14ac:dyDescent="0.25">
      <c r="AU256" s="91" t="str">
        <f t="shared" si="24"/>
        <v>Servosan ARD</v>
      </c>
      <c r="AW256" s="91" t="s">
        <v>257</v>
      </c>
      <c r="AY256" s="91" t="s">
        <v>117</v>
      </c>
      <c r="BA256" s="91" t="s">
        <v>117</v>
      </c>
    </row>
    <row r="257" spans="47:53" x14ac:dyDescent="0.25">
      <c r="AU257" s="91" t="str">
        <f t="shared" si="24"/>
        <v>Ready for UPS</v>
      </c>
      <c r="AW257" s="91" t="s">
        <v>258</v>
      </c>
      <c r="AY257" s="91" t="s">
        <v>116</v>
      </c>
      <c r="BA257" s="91" t="s">
        <v>116</v>
      </c>
    </row>
    <row r="258" spans="47:53" x14ac:dyDescent="0.25">
      <c r="AU258" s="91" t="str">
        <f t="shared" si="24"/>
        <v>None</v>
      </c>
      <c r="AW258" s="91" t="s">
        <v>259</v>
      </c>
      <c r="AY258" s="91" t="s">
        <v>43</v>
      </c>
      <c r="BA258" s="91" t="s">
        <v>415</v>
      </c>
    </row>
    <row r="260" spans="47:53" x14ac:dyDescent="0.25">
      <c r="AU260" s="90" t="str">
        <f t="shared" ref="AU260:AU264" si="25">IF($AA$4="TR",AW260,IF($AA$4="EN",AY260,IF($AA$4="RU",BA260,"HATA!")))</f>
        <v>CP Types</v>
      </c>
      <c r="AW260" s="90" t="s">
        <v>260</v>
      </c>
      <c r="AY260" s="90" t="s">
        <v>123</v>
      </c>
      <c r="BA260" s="90" t="s">
        <v>416</v>
      </c>
    </row>
    <row r="261" spans="47:53" x14ac:dyDescent="0.25">
      <c r="AU261" s="91" t="str">
        <f t="shared" si="25"/>
        <v>Standard Type</v>
      </c>
      <c r="AW261" s="91" t="s">
        <v>262</v>
      </c>
      <c r="AY261" s="91" t="s">
        <v>125</v>
      </c>
      <c r="BA261" s="91" t="s">
        <v>418</v>
      </c>
    </row>
    <row r="262" spans="47:53" x14ac:dyDescent="0.25">
      <c r="AU262" s="91" t="str">
        <f t="shared" si="25"/>
        <v>Long Type</v>
      </c>
      <c r="AW262" s="91" t="s">
        <v>261</v>
      </c>
      <c r="AY262" s="91" t="s">
        <v>124</v>
      </c>
      <c r="BA262" s="91" t="s">
        <v>419</v>
      </c>
    </row>
    <row r="263" spans="47:53" x14ac:dyDescent="0.25">
      <c r="AU263" s="91" t="str">
        <f t="shared" si="25"/>
        <v>Slim Type (Inside the Door Frame)</v>
      </c>
      <c r="AW263" s="91" t="s">
        <v>429</v>
      </c>
      <c r="AY263" s="91" t="s">
        <v>430</v>
      </c>
      <c r="BA263" s="91" t="s">
        <v>420</v>
      </c>
    </row>
    <row r="264" spans="47:53" x14ac:dyDescent="0.25">
      <c r="AU264" s="91" t="str">
        <f t="shared" si="25"/>
        <v>Custom Size</v>
      </c>
      <c r="AW264" s="91" t="s">
        <v>263</v>
      </c>
      <c r="AY264" s="91" t="s">
        <v>130</v>
      </c>
      <c r="BA264" s="91" t="s">
        <v>417</v>
      </c>
    </row>
    <row r="266" spans="47:53" x14ac:dyDescent="0.25">
      <c r="AU266" s="90" t="str">
        <f t="shared" ref="AU266:AU269" si="26">IF($AA$4="TR",AW266,IF($AA$4="EN",AY266,IF($AA$4="RU",BA266,"HATA!")))</f>
        <v>Standards</v>
      </c>
      <c r="AW266" s="90" t="s">
        <v>264</v>
      </c>
      <c r="AY266" s="90" t="s">
        <v>126</v>
      </c>
      <c r="BA266" s="90" t="s">
        <v>329</v>
      </c>
    </row>
    <row r="267" spans="47:53" x14ac:dyDescent="0.25">
      <c r="AU267" s="91" t="str">
        <f t="shared" si="26"/>
        <v>EN81-20 Compatible</v>
      </c>
      <c r="AW267" s="91" t="s">
        <v>265</v>
      </c>
      <c r="AY267" s="91" t="s">
        <v>127</v>
      </c>
      <c r="BA267" s="91" t="s">
        <v>127</v>
      </c>
    </row>
    <row r="268" spans="47:53" x14ac:dyDescent="0.25">
      <c r="AU268" s="91" t="str">
        <f t="shared" si="26"/>
        <v>EN81+A3 Compatible</v>
      </c>
      <c r="AW268" s="91" t="s">
        <v>266</v>
      </c>
      <c r="AY268" s="91" t="s">
        <v>128</v>
      </c>
      <c r="BA268" s="91" t="s">
        <v>128</v>
      </c>
    </row>
    <row r="269" spans="47:53" x14ac:dyDescent="0.25">
      <c r="AU269" s="91" t="str">
        <f t="shared" si="26"/>
        <v>Other</v>
      </c>
      <c r="AW269" s="91" t="s">
        <v>256</v>
      </c>
      <c r="AY269" s="91" t="s">
        <v>79</v>
      </c>
      <c r="BA269" s="91" t="s">
        <v>414</v>
      </c>
    </row>
    <row r="271" spans="47:53" x14ac:dyDescent="0.25">
      <c r="AU271" s="90" t="str">
        <f t="shared" ref="AU271:AU277" si="27">IF($AA$4="TR",AW271,IF($AA$4="EN",AY271,IF($AA$4="RU",BA271,"HATA!")))</f>
        <v>Safety Circuit</v>
      </c>
      <c r="AW271" s="90" t="s">
        <v>292</v>
      </c>
      <c r="AY271" s="90" t="s">
        <v>119</v>
      </c>
      <c r="BA271" s="90" t="s">
        <v>348</v>
      </c>
    </row>
    <row r="272" spans="47:53" x14ac:dyDescent="0.25">
      <c r="AU272" s="91" t="str">
        <f t="shared" si="27"/>
        <v>230 V AC</v>
      </c>
      <c r="AW272" s="91" t="s">
        <v>293</v>
      </c>
      <c r="AY272" s="91" t="s">
        <v>293</v>
      </c>
      <c r="BA272" s="91" t="s">
        <v>293</v>
      </c>
    </row>
    <row r="273" spans="47:53" x14ac:dyDescent="0.25">
      <c r="AU273" s="91" t="str">
        <f t="shared" si="27"/>
        <v>110 V AC</v>
      </c>
      <c r="AW273" s="91" t="s">
        <v>294</v>
      </c>
      <c r="AY273" s="91" t="s">
        <v>294</v>
      </c>
      <c r="BA273" s="91" t="s">
        <v>294</v>
      </c>
    </row>
    <row r="274" spans="47:53" x14ac:dyDescent="0.25">
      <c r="AU274" s="91" t="str">
        <f t="shared" si="27"/>
        <v>48 V AC</v>
      </c>
      <c r="AW274" s="91" t="s">
        <v>295</v>
      </c>
      <c r="AY274" s="91" t="s">
        <v>295</v>
      </c>
      <c r="BA274" s="91" t="s">
        <v>295</v>
      </c>
    </row>
    <row r="275" spans="47:53" x14ac:dyDescent="0.25">
      <c r="AU275" s="91" t="str">
        <f t="shared" si="27"/>
        <v>24 V AC</v>
      </c>
      <c r="AW275" s="91" t="s">
        <v>296</v>
      </c>
      <c r="AY275" s="91" t="s">
        <v>296</v>
      </c>
      <c r="BA275" s="91" t="s">
        <v>296</v>
      </c>
    </row>
    <row r="276" spans="47:53" x14ac:dyDescent="0.25">
      <c r="AU276" s="91" t="str">
        <f t="shared" si="27"/>
        <v>48 V DC</v>
      </c>
      <c r="AW276" s="91" t="s">
        <v>24</v>
      </c>
      <c r="AY276" s="91" t="s">
        <v>24</v>
      </c>
      <c r="BA276" s="91" t="s">
        <v>24</v>
      </c>
    </row>
    <row r="277" spans="47:53" x14ac:dyDescent="0.25">
      <c r="AU277" s="91" t="str">
        <f t="shared" si="27"/>
        <v>24 V DC</v>
      </c>
      <c r="AW277" s="91" t="s">
        <v>75</v>
      </c>
      <c r="AY277" s="91" t="s">
        <v>75</v>
      </c>
      <c r="BA277" s="91" t="s">
        <v>75</v>
      </c>
    </row>
    <row r="279" spans="47:53" x14ac:dyDescent="0.25">
      <c r="AU279" s="90" t="str">
        <f t="shared" ref="AU279:AU288" si="28">IF($AA$4="TR",AW279,IF($AA$4="EN",AY279,IF($AA$4="RU",BA279,"HATA!")))</f>
        <v>COPs</v>
      </c>
      <c r="AW279" s="90" t="s">
        <v>442</v>
      </c>
      <c r="AY279" s="90" t="s">
        <v>442</v>
      </c>
      <c r="BA279" s="90" t="s">
        <v>457</v>
      </c>
    </row>
    <row r="280" spans="47:53" x14ac:dyDescent="0.25">
      <c r="AU280" s="91" t="str">
        <f t="shared" si="28"/>
        <v>Full Height</v>
      </c>
      <c r="AW280" s="91" t="s">
        <v>443</v>
      </c>
      <c r="AY280" s="91" t="s">
        <v>445</v>
      </c>
      <c r="BA280" s="91" t="s">
        <v>459</v>
      </c>
    </row>
    <row r="281" spans="47:53" x14ac:dyDescent="0.25">
      <c r="AU281" s="91" t="str">
        <f t="shared" ref="AU281:AU282" si="29">IF($AA$4="TR",AW281,IF($AA$4="EN",AY281,IF($AA$4="RU",BA281,"HATA!")))</f>
        <v>Half Height</v>
      </c>
      <c r="AW281" s="91" t="s">
        <v>444</v>
      </c>
      <c r="AY281" s="91" t="s">
        <v>446</v>
      </c>
      <c r="BA281" s="91" t="s">
        <v>460</v>
      </c>
    </row>
    <row r="282" spans="47:53" x14ac:dyDescent="0.25">
      <c r="AU282" s="91" t="str">
        <f t="shared" si="29"/>
        <v>1xSC24 Board</v>
      </c>
      <c r="AW282" s="91" t="s">
        <v>476</v>
      </c>
      <c r="AY282" s="91" t="s">
        <v>475</v>
      </c>
      <c r="BA282" s="91" t="s">
        <v>479</v>
      </c>
    </row>
    <row r="283" spans="47:53" x14ac:dyDescent="0.25">
      <c r="AU283" s="91" t="str">
        <f t="shared" si="28"/>
        <v>2xSC24 Boards</v>
      </c>
      <c r="AW283" s="91" t="s">
        <v>477</v>
      </c>
      <c r="AY283" s="91" t="s">
        <v>478</v>
      </c>
      <c r="BA283" s="91" t="s">
        <v>480</v>
      </c>
    </row>
    <row r="284" spans="47:53" x14ac:dyDescent="0.25">
      <c r="AU284" s="90" t="str">
        <f t="shared" si="28"/>
        <v>Display</v>
      </c>
      <c r="AW284" s="90" t="s">
        <v>448</v>
      </c>
      <c r="AY284" s="90" t="s">
        <v>447</v>
      </c>
      <c r="BA284" s="90" t="s">
        <v>458</v>
      </c>
    </row>
    <row r="285" spans="47:53" x14ac:dyDescent="0.25">
      <c r="AU285" s="91" t="str">
        <f t="shared" si="28"/>
        <v>Dot-matrix</v>
      </c>
      <c r="AW285" s="91" t="s">
        <v>449</v>
      </c>
      <c r="AY285" s="91" t="s">
        <v>452</v>
      </c>
      <c r="BA285" s="91" t="s">
        <v>461</v>
      </c>
    </row>
    <row r="286" spans="47:53" x14ac:dyDescent="0.25">
      <c r="AU286" s="91" t="str">
        <f t="shared" si="28"/>
        <v>TFT</v>
      </c>
      <c r="AW286" s="91" t="s">
        <v>450</v>
      </c>
      <c r="AY286" s="91" t="s">
        <v>450</v>
      </c>
      <c r="BA286" s="91" t="s">
        <v>450</v>
      </c>
    </row>
    <row r="287" spans="47:53" x14ac:dyDescent="0.25">
      <c r="AU287" s="91" t="str">
        <f t="shared" ref="AU287" si="30">IF($AA$4="TR",AW287,IF($AA$4="EN",AY287,IF($AA$4="RU",BA287,"HATA!")))</f>
        <v>LCD</v>
      </c>
      <c r="AW287" s="91" t="s">
        <v>451</v>
      </c>
      <c r="AY287" s="91" t="s">
        <v>451</v>
      </c>
      <c r="BA287" s="91" t="s">
        <v>451</v>
      </c>
    </row>
    <row r="288" spans="47:53" x14ac:dyDescent="0.25">
      <c r="AU288" s="91" t="str">
        <f t="shared" si="28"/>
        <v>7-seg</v>
      </c>
      <c r="AW288" s="91" t="s">
        <v>471</v>
      </c>
      <c r="AY288" s="91" t="s">
        <v>471</v>
      </c>
      <c r="BA288" s="91" t="s">
        <v>481</v>
      </c>
    </row>
    <row r="289" spans="47:53" x14ac:dyDescent="0.25">
      <c r="AU289" s="90" t="str">
        <f t="shared" ref="AU289:AU291" si="31">IF($AA$4="TR",AW289,IF($AA$4="EN",AY289,IF($AA$4="RU",BA289,"HATA!")))</f>
        <v>Mounting Type</v>
      </c>
      <c r="AW289" s="90" t="s">
        <v>462</v>
      </c>
      <c r="AY289" s="90" t="s">
        <v>465</v>
      </c>
      <c r="BA289" s="90" t="s">
        <v>468</v>
      </c>
    </row>
    <row r="290" spans="47:53" x14ac:dyDescent="0.25">
      <c r="AU290" s="91" t="str">
        <f t="shared" si="31"/>
        <v>Surface Mounted</v>
      </c>
      <c r="AW290" s="91" t="s">
        <v>463</v>
      </c>
      <c r="AY290" s="91" t="s">
        <v>466</v>
      </c>
      <c r="BA290" s="91" t="s">
        <v>469</v>
      </c>
    </row>
    <row r="291" spans="47:53" x14ac:dyDescent="0.25">
      <c r="AU291" s="91" t="str">
        <f t="shared" si="31"/>
        <v>Flush Mounted</v>
      </c>
      <c r="AW291" s="91" t="s">
        <v>464</v>
      </c>
      <c r="AY291" s="91" t="s">
        <v>467</v>
      </c>
      <c r="BA291" s="91" t="s">
        <v>470</v>
      </c>
    </row>
    <row r="305" spans="50:50" x14ac:dyDescent="0.25">
      <c r="AX305" s="99">
        <f ca="1">TODAY()</f>
        <v>43767</v>
      </c>
    </row>
    <row r="306" spans="50:50" x14ac:dyDescent="0.25">
      <c r="AX306" s="100" t="s">
        <v>14</v>
      </c>
    </row>
    <row r="307" spans="50:50" x14ac:dyDescent="0.25">
      <c r="AX307" s="99">
        <f ca="1">AX305+10</f>
        <v>43777</v>
      </c>
    </row>
    <row r="308" spans="50:50" x14ac:dyDescent="0.25">
      <c r="AX308" s="99">
        <f ca="1">AX307+1</f>
        <v>43778</v>
      </c>
    </row>
    <row r="309" spans="50:50" x14ac:dyDescent="0.25">
      <c r="AX309" s="99">
        <f ca="1">AX308+1</f>
        <v>43779</v>
      </c>
    </row>
    <row r="310" spans="50:50" x14ac:dyDescent="0.25">
      <c r="AX310" s="99">
        <f t="shared" ref="AX310:AX373" ca="1" si="32">AX309+1</f>
        <v>43780</v>
      </c>
    </row>
    <row r="311" spans="50:50" x14ac:dyDescent="0.25">
      <c r="AX311" s="99">
        <f t="shared" ca="1" si="32"/>
        <v>43781</v>
      </c>
    </row>
    <row r="312" spans="50:50" x14ac:dyDescent="0.25">
      <c r="AX312" s="99">
        <f t="shared" ca="1" si="32"/>
        <v>43782</v>
      </c>
    </row>
    <row r="313" spans="50:50" x14ac:dyDescent="0.25">
      <c r="AX313" s="99">
        <f t="shared" ca="1" si="32"/>
        <v>43783</v>
      </c>
    </row>
    <row r="314" spans="50:50" x14ac:dyDescent="0.25">
      <c r="AX314" s="99">
        <f t="shared" ca="1" si="32"/>
        <v>43784</v>
      </c>
    </row>
    <row r="315" spans="50:50" x14ac:dyDescent="0.25">
      <c r="AX315" s="99">
        <f t="shared" ca="1" si="32"/>
        <v>43785</v>
      </c>
    </row>
    <row r="316" spans="50:50" x14ac:dyDescent="0.25">
      <c r="AX316" s="99">
        <f t="shared" ca="1" si="32"/>
        <v>43786</v>
      </c>
    </row>
    <row r="317" spans="50:50" x14ac:dyDescent="0.25">
      <c r="AX317" s="99">
        <f t="shared" ca="1" si="32"/>
        <v>43787</v>
      </c>
    </row>
    <row r="318" spans="50:50" x14ac:dyDescent="0.25">
      <c r="AX318" s="99">
        <f t="shared" ca="1" si="32"/>
        <v>43788</v>
      </c>
    </row>
    <row r="319" spans="50:50" x14ac:dyDescent="0.25">
      <c r="AX319" s="99">
        <f t="shared" ca="1" si="32"/>
        <v>43789</v>
      </c>
    </row>
    <row r="320" spans="50:50" x14ac:dyDescent="0.25">
      <c r="AX320" s="99">
        <f t="shared" ca="1" si="32"/>
        <v>43790</v>
      </c>
    </row>
    <row r="321" spans="50:50" x14ac:dyDescent="0.25">
      <c r="AX321" s="99">
        <f t="shared" ca="1" si="32"/>
        <v>43791</v>
      </c>
    </row>
    <row r="322" spans="50:50" x14ac:dyDescent="0.25">
      <c r="AX322" s="99">
        <f t="shared" ca="1" si="32"/>
        <v>43792</v>
      </c>
    </row>
    <row r="323" spans="50:50" x14ac:dyDescent="0.25">
      <c r="AX323" s="99">
        <f t="shared" ca="1" si="32"/>
        <v>43793</v>
      </c>
    </row>
    <row r="324" spans="50:50" x14ac:dyDescent="0.25">
      <c r="AX324" s="99">
        <f t="shared" ca="1" si="32"/>
        <v>43794</v>
      </c>
    </row>
    <row r="325" spans="50:50" x14ac:dyDescent="0.25">
      <c r="AX325" s="99">
        <f t="shared" ca="1" si="32"/>
        <v>43795</v>
      </c>
    </row>
    <row r="326" spans="50:50" x14ac:dyDescent="0.25">
      <c r="AX326" s="99">
        <f t="shared" ca="1" si="32"/>
        <v>43796</v>
      </c>
    </row>
    <row r="327" spans="50:50" x14ac:dyDescent="0.25">
      <c r="AX327" s="99">
        <f t="shared" ca="1" si="32"/>
        <v>43797</v>
      </c>
    </row>
    <row r="328" spans="50:50" x14ac:dyDescent="0.25">
      <c r="AX328" s="99">
        <f t="shared" ca="1" si="32"/>
        <v>43798</v>
      </c>
    </row>
    <row r="329" spans="50:50" x14ac:dyDescent="0.25">
      <c r="AX329" s="99">
        <f t="shared" ca="1" si="32"/>
        <v>43799</v>
      </c>
    </row>
    <row r="330" spans="50:50" x14ac:dyDescent="0.25">
      <c r="AX330" s="99">
        <f t="shared" ca="1" si="32"/>
        <v>43800</v>
      </c>
    </row>
    <row r="331" spans="50:50" x14ac:dyDescent="0.25">
      <c r="AX331" s="99">
        <f t="shared" ca="1" si="32"/>
        <v>43801</v>
      </c>
    </row>
    <row r="332" spans="50:50" x14ac:dyDescent="0.25">
      <c r="AX332" s="99">
        <f t="shared" ca="1" si="32"/>
        <v>43802</v>
      </c>
    </row>
    <row r="333" spans="50:50" x14ac:dyDescent="0.25">
      <c r="AX333" s="99">
        <f t="shared" ca="1" si="32"/>
        <v>43803</v>
      </c>
    </row>
    <row r="334" spans="50:50" x14ac:dyDescent="0.25">
      <c r="AX334" s="99">
        <f t="shared" ca="1" si="32"/>
        <v>43804</v>
      </c>
    </row>
    <row r="335" spans="50:50" x14ac:dyDescent="0.25">
      <c r="AX335" s="99">
        <f t="shared" ca="1" si="32"/>
        <v>43805</v>
      </c>
    </row>
    <row r="336" spans="50:50" x14ac:dyDescent="0.25">
      <c r="AX336" s="99">
        <f t="shared" ca="1" si="32"/>
        <v>43806</v>
      </c>
    </row>
    <row r="337" spans="50:50" x14ac:dyDescent="0.25">
      <c r="AX337" s="99">
        <f t="shared" ca="1" si="32"/>
        <v>43807</v>
      </c>
    </row>
    <row r="338" spans="50:50" x14ac:dyDescent="0.25">
      <c r="AX338" s="99">
        <f t="shared" ca="1" si="32"/>
        <v>43808</v>
      </c>
    </row>
    <row r="339" spans="50:50" x14ac:dyDescent="0.25">
      <c r="AX339" s="99">
        <f t="shared" ca="1" si="32"/>
        <v>43809</v>
      </c>
    </row>
    <row r="340" spans="50:50" x14ac:dyDescent="0.25">
      <c r="AX340" s="99">
        <f t="shared" ca="1" si="32"/>
        <v>43810</v>
      </c>
    </row>
    <row r="341" spans="50:50" x14ac:dyDescent="0.25">
      <c r="AX341" s="99">
        <f t="shared" ca="1" si="32"/>
        <v>43811</v>
      </c>
    </row>
    <row r="342" spans="50:50" x14ac:dyDescent="0.25">
      <c r="AX342" s="99">
        <f t="shared" ca="1" si="32"/>
        <v>43812</v>
      </c>
    </row>
    <row r="343" spans="50:50" x14ac:dyDescent="0.25">
      <c r="AX343" s="99">
        <f t="shared" ca="1" si="32"/>
        <v>43813</v>
      </c>
    </row>
    <row r="344" spans="50:50" x14ac:dyDescent="0.25">
      <c r="AX344" s="99">
        <f t="shared" ca="1" si="32"/>
        <v>43814</v>
      </c>
    </row>
    <row r="345" spans="50:50" x14ac:dyDescent="0.25">
      <c r="AX345" s="99">
        <f t="shared" ca="1" si="32"/>
        <v>43815</v>
      </c>
    </row>
    <row r="346" spans="50:50" x14ac:dyDescent="0.25">
      <c r="AX346" s="99">
        <f t="shared" ca="1" si="32"/>
        <v>43816</v>
      </c>
    </row>
    <row r="347" spans="50:50" x14ac:dyDescent="0.25">
      <c r="AX347" s="99">
        <f t="shared" ca="1" si="32"/>
        <v>43817</v>
      </c>
    </row>
    <row r="348" spans="50:50" x14ac:dyDescent="0.25">
      <c r="AX348" s="99">
        <f t="shared" ca="1" si="32"/>
        <v>43818</v>
      </c>
    </row>
    <row r="349" spans="50:50" x14ac:dyDescent="0.25">
      <c r="AX349" s="99">
        <f t="shared" ca="1" si="32"/>
        <v>43819</v>
      </c>
    </row>
    <row r="350" spans="50:50" x14ac:dyDescent="0.25">
      <c r="AX350" s="99">
        <f t="shared" ca="1" si="32"/>
        <v>43820</v>
      </c>
    </row>
    <row r="351" spans="50:50" x14ac:dyDescent="0.25">
      <c r="AX351" s="99">
        <f t="shared" ca="1" si="32"/>
        <v>43821</v>
      </c>
    </row>
    <row r="352" spans="50:50" x14ac:dyDescent="0.25">
      <c r="AX352" s="99">
        <f t="shared" ca="1" si="32"/>
        <v>43822</v>
      </c>
    </row>
    <row r="353" spans="50:50" x14ac:dyDescent="0.25">
      <c r="AX353" s="99">
        <f t="shared" ca="1" si="32"/>
        <v>43823</v>
      </c>
    </row>
    <row r="354" spans="50:50" x14ac:dyDescent="0.25">
      <c r="AX354" s="99">
        <f t="shared" ca="1" si="32"/>
        <v>43824</v>
      </c>
    </row>
    <row r="355" spans="50:50" x14ac:dyDescent="0.25">
      <c r="AX355" s="99">
        <f t="shared" ca="1" si="32"/>
        <v>43825</v>
      </c>
    </row>
    <row r="356" spans="50:50" x14ac:dyDescent="0.25">
      <c r="AX356" s="99">
        <f t="shared" ca="1" si="32"/>
        <v>43826</v>
      </c>
    </row>
    <row r="357" spans="50:50" x14ac:dyDescent="0.25">
      <c r="AX357" s="99">
        <f t="shared" ca="1" si="32"/>
        <v>43827</v>
      </c>
    </row>
    <row r="358" spans="50:50" x14ac:dyDescent="0.25">
      <c r="AX358" s="99">
        <f t="shared" ca="1" si="32"/>
        <v>43828</v>
      </c>
    </row>
    <row r="359" spans="50:50" x14ac:dyDescent="0.25">
      <c r="AX359" s="99">
        <f t="shared" ca="1" si="32"/>
        <v>43829</v>
      </c>
    </row>
    <row r="360" spans="50:50" x14ac:dyDescent="0.25">
      <c r="AX360" s="99">
        <f t="shared" ca="1" si="32"/>
        <v>43830</v>
      </c>
    </row>
    <row r="361" spans="50:50" x14ac:dyDescent="0.25">
      <c r="AX361" s="99">
        <f t="shared" ca="1" si="32"/>
        <v>43831</v>
      </c>
    </row>
    <row r="362" spans="50:50" x14ac:dyDescent="0.25">
      <c r="AX362" s="99">
        <f t="shared" ca="1" si="32"/>
        <v>43832</v>
      </c>
    </row>
    <row r="363" spans="50:50" x14ac:dyDescent="0.25">
      <c r="AX363" s="99">
        <f t="shared" ca="1" si="32"/>
        <v>43833</v>
      </c>
    </row>
    <row r="364" spans="50:50" x14ac:dyDescent="0.25">
      <c r="AX364" s="99">
        <f t="shared" ca="1" si="32"/>
        <v>43834</v>
      </c>
    </row>
    <row r="365" spans="50:50" x14ac:dyDescent="0.25">
      <c r="AX365" s="99">
        <f t="shared" ca="1" si="32"/>
        <v>43835</v>
      </c>
    </row>
    <row r="366" spans="50:50" x14ac:dyDescent="0.25">
      <c r="AX366" s="99">
        <f t="shared" ca="1" si="32"/>
        <v>43836</v>
      </c>
    </row>
    <row r="367" spans="50:50" x14ac:dyDescent="0.25">
      <c r="AX367" s="99">
        <f t="shared" ca="1" si="32"/>
        <v>43837</v>
      </c>
    </row>
    <row r="368" spans="50:50" x14ac:dyDescent="0.25">
      <c r="AX368" s="99">
        <f t="shared" ca="1" si="32"/>
        <v>43838</v>
      </c>
    </row>
    <row r="369" spans="50:50" x14ac:dyDescent="0.25">
      <c r="AX369" s="99">
        <f t="shared" ca="1" si="32"/>
        <v>43839</v>
      </c>
    </row>
    <row r="370" spans="50:50" x14ac:dyDescent="0.25">
      <c r="AX370" s="99">
        <f t="shared" ca="1" si="32"/>
        <v>43840</v>
      </c>
    </row>
    <row r="371" spans="50:50" x14ac:dyDescent="0.25">
      <c r="AX371" s="99">
        <f t="shared" ca="1" si="32"/>
        <v>43841</v>
      </c>
    </row>
    <row r="372" spans="50:50" x14ac:dyDescent="0.25">
      <c r="AX372" s="99">
        <f t="shared" ca="1" si="32"/>
        <v>43842</v>
      </c>
    </row>
    <row r="373" spans="50:50" x14ac:dyDescent="0.25">
      <c r="AX373" s="99">
        <f t="shared" ca="1" si="32"/>
        <v>43843</v>
      </c>
    </row>
    <row r="374" spans="50:50" x14ac:dyDescent="0.25">
      <c r="AX374" s="99">
        <f t="shared" ref="AX374:AX418" ca="1" si="33">AX373+1</f>
        <v>43844</v>
      </c>
    </row>
    <row r="375" spans="50:50" x14ac:dyDescent="0.25">
      <c r="AX375" s="99">
        <f t="shared" ca="1" si="33"/>
        <v>43845</v>
      </c>
    </row>
    <row r="376" spans="50:50" x14ac:dyDescent="0.25">
      <c r="AX376" s="99">
        <f t="shared" ca="1" si="33"/>
        <v>43846</v>
      </c>
    </row>
    <row r="377" spans="50:50" x14ac:dyDescent="0.25">
      <c r="AX377" s="99">
        <f t="shared" ca="1" si="33"/>
        <v>43847</v>
      </c>
    </row>
    <row r="378" spans="50:50" x14ac:dyDescent="0.25">
      <c r="AX378" s="99">
        <f t="shared" ca="1" si="33"/>
        <v>43848</v>
      </c>
    </row>
    <row r="379" spans="50:50" x14ac:dyDescent="0.25">
      <c r="AX379" s="99">
        <f t="shared" ca="1" si="33"/>
        <v>43849</v>
      </c>
    </row>
    <row r="380" spans="50:50" x14ac:dyDescent="0.25">
      <c r="AX380" s="99">
        <f t="shared" ca="1" si="33"/>
        <v>43850</v>
      </c>
    </row>
    <row r="381" spans="50:50" x14ac:dyDescent="0.25">
      <c r="AX381" s="99">
        <f t="shared" ca="1" si="33"/>
        <v>43851</v>
      </c>
    </row>
    <row r="382" spans="50:50" x14ac:dyDescent="0.25">
      <c r="AX382" s="99">
        <f t="shared" ca="1" si="33"/>
        <v>43852</v>
      </c>
    </row>
    <row r="383" spans="50:50" x14ac:dyDescent="0.25">
      <c r="AX383" s="99">
        <f t="shared" ca="1" si="33"/>
        <v>43853</v>
      </c>
    </row>
    <row r="384" spans="50:50" x14ac:dyDescent="0.25">
      <c r="AX384" s="99">
        <f t="shared" ca="1" si="33"/>
        <v>43854</v>
      </c>
    </row>
    <row r="385" spans="50:50" x14ac:dyDescent="0.25">
      <c r="AX385" s="99">
        <f t="shared" ca="1" si="33"/>
        <v>43855</v>
      </c>
    </row>
    <row r="386" spans="50:50" x14ac:dyDescent="0.25">
      <c r="AX386" s="99">
        <f t="shared" ca="1" si="33"/>
        <v>43856</v>
      </c>
    </row>
    <row r="387" spans="50:50" x14ac:dyDescent="0.25">
      <c r="AX387" s="99">
        <f t="shared" ca="1" si="33"/>
        <v>43857</v>
      </c>
    </row>
    <row r="388" spans="50:50" x14ac:dyDescent="0.25">
      <c r="AX388" s="99">
        <f t="shared" ca="1" si="33"/>
        <v>43858</v>
      </c>
    </row>
    <row r="389" spans="50:50" x14ac:dyDescent="0.25">
      <c r="AX389" s="99">
        <f t="shared" ca="1" si="33"/>
        <v>43859</v>
      </c>
    </row>
    <row r="390" spans="50:50" x14ac:dyDescent="0.25">
      <c r="AX390" s="99">
        <f t="shared" ca="1" si="33"/>
        <v>43860</v>
      </c>
    </row>
    <row r="391" spans="50:50" x14ac:dyDescent="0.25">
      <c r="AX391" s="99">
        <f t="shared" ca="1" si="33"/>
        <v>43861</v>
      </c>
    </row>
    <row r="392" spans="50:50" x14ac:dyDescent="0.25">
      <c r="AX392" s="99">
        <f t="shared" ca="1" si="33"/>
        <v>43862</v>
      </c>
    </row>
    <row r="393" spans="50:50" x14ac:dyDescent="0.25">
      <c r="AX393" s="99">
        <f t="shared" ca="1" si="33"/>
        <v>43863</v>
      </c>
    </row>
    <row r="394" spans="50:50" x14ac:dyDescent="0.25">
      <c r="AX394" s="99">
        <f t="shared" ca="1" si="33"/>
        <v>43864</v>
      </c>
    </row>
    <row r="395" spans="50:50" x14ac:dyDescent="0.25">
      <c r="AX395" s="99">
        <f t="shared" ca="1" si="33"/>
        <v>43865</v>
      </c>
    </row>
    <row r="396" spans="50:50" x14ac:dyDescent="0.25">
      <c r="AX396" s="99">
        <f t="shared" ca="1" si="33"/>
        <v>43866</v>
      </c>
    </row>
    <row r="397" spans="50:50" x14ac:dyDescent="0.25">
      <c r="AX397" s="99">
        <f t="shared" ca="1" si="33"/>
        <v>43867</v>
      </c>
    </row>
    <row r="398" spans="50:50" x14ac:dyDescent="0.25">
      <c r="AX398" s="99">
        <f t="shared" ca="1" si="33"/>
        <v>43868</v>
      </c>
    </row>
    <row r="399" spans="50:50" x14ac:dyDescent="0.25">
      <c r="AX399" s="99">
        <f t="shared" ca="1" si="33"/>
        <v>43869</v>
      </c>
    </row>
    <row r="400" spans="50:50" x14ac:dyDescent="0.25">
      <c r="AX400" s="99">
        <f t="shared" ca="1" si="33"/>
        <v>43870</v>
      </c>
    </row>
    <row r="401" spans="50:50" x14ac:dyDescent="0.25">
      <c r="AX401" s="99">
        <f t="shared" ca="1" si="33"/>
        <v>43871</v>
      </c>
    </row>
    <row r="402" spans="50:50" x14ac:dyDescent="0.25">
      <c r="AX402" s="99">
        <f t="shared" ca="1" si="33"/>
        <v>43872</v>
      </c>
    </row>
    <row r="403" spans="50:50" x14ac:dyDescent="0.25">
      <c r="AX403" s="99">
        <f t="shared" ca="1" si="33"/>
        <v>43873</v>
      </c>
    </row>
    <row r="404" spans="50:50" x14ac:dyDescent="0.25">
      <c r="AX404" s="99">
        <f t="shared" ca="1" si="33"/>
        <v>43874</v>
      </c>
    </row>
    <row r="405" spans="50:50" x14ac:dyDescent="0.25">
      <c r="AX405" s="99">
        <f t="shared" ca="1" si="33"/>
        <v>43875</v>
      </c>
    </row>
    <row r="406" spans="50:50" x14ac:dyDescent="0.25">
      <c r="AX406" s="99">
        <f t="shared" ca="1" si="33"/>
        <v>43876</v>
      </c>
    </row>
    <row r="407" spans="50:50" x14ac:dyDescent="0.25">
      <c r="AX407" s="99">
        <f t="shared" ca="1" si="33"/>
        <v>43877</v>
      </c>
    </row>
    <row r="408" spans="50:50" x14ac:dyDescent="0.25">
      <c r="AX408" s="99">
        <f t="shared" ca="1" si="33"/>
        <v>43878</v>
      </c>
    </row>
    <row r="409" spans="50:50" x14ac:dyDescent="0.25">
      <c r="AX409" s="99">
        <f t="shared" ca="1" si="33"/>
        <v>43879</v>
      </c>
    </row>
    <row r="410" spans="50:50" x14ac:dyDescent="0.25">
      <c r="AX410" s="99">
        <f t="shared" ca="1" si="33"/>
        <v>43880</v>
      </c>
    </row>
    <row r="411" spans="50:50" x14ac:dyDescent="0.25">
      <c r="AX411" s="99">
        <f t="shared" ca="1" si="33"/>
        <v>43881</v>
      </c>
    </row>
    <row r="412" spans="50:50" x14ac:dyDescent="0.25">
      <c r="AX412" s="99">
        <f t="shared" ca="1" si="33"/>
        <v>43882</v>
      </c>
    </row>
    <row r="413" spans="50:50" x14ac:dyDescent="0.25">
      <c r="AX413" s="99">
        <f t="shared" ca="1" si="33"/>
        <v>43883</v>
      </c>
    </row>
    <row r="414" spans="50:50" x14ac:dyDescent="0.25">
      <c r="AX414" s="99">
        <f t="shared" ca="1" si="33"/>
        <v>43884</v>
      </c>
    </row>
    <row r="415" spans="50:50" x14ac:dyDescent="0.25">
      <c r="AX415" s="99">
        <f t="shared" ca="1" si="33"/>
        <v>43885</v>
      </c>
    </row>
    <row r="416" spans="50:50" x14ac:dyDescent="0.25">
      <c r="AX416" s="99">
        <f t="shared" ca="1" si="33"/>
        <v>43886</v>
      </c>
    </row>
    <row r="417" spans="50:50" x14ac:dyDescent="0.25">
      <c r="AX417" s="99">
        <f t="shared" ca="1" si="33"/>
        <v>43887</v>
      </c>
    </row>
    <row r="418" spans="50:50" x14ac:dyDescent="0.25">
      <c r="AX418" s="99">
        <f t="shared" ca="1" si="33"/>
        <v>43888</v>
      </c>
    </row>
  </sheetData>
  <sheetProtection algorithmName="SHA-512" hashValue="N4MsXiNGHDkQOCpYYlTHjsdIEELe/CM0TQ9Aq1wbzyqEw+2F6yAWPvCuylb1ShSfzA/MuNn+K/RcYFx2SeNPLA==" saltValue="+pTInhhLlgnhM+Av30EqBg==" spinCount="100000" sheet="1" objects="1" scenarios="1"/>
  <protectedRanges>
    <protectedRange sqref="C37 F70 C71:C72 O75 M35 R38 I37 F38:F39" name="Aralık4"/>
    <protectedRange sqref="E32 R32 F25:F27 V12 M25:M27" name="Aralık3"/>
    <protectedRange sqref="H6:H9 Y7 C12 C14 M14 S14 U6" name="Aralık1"/>
    <protectedRange sqref="F18:F19 N18:N20 G21 U21 V25:V26 S39 L39 N47 U18:U19 Z36:Z37 X45:X47 F48:F50" name="Aralık2"/>
  </protectedRanges>
  <sortState ref="AU129:BA154">
    <sortCondition ref="AU129"/>
  </sortState>
  <mergeCells count="70">
    <mergeCell ref="N18:O18"/>
    <mergeCell ref="F18:G18"/>
    <mergeCell ref="U18:V18"/>
    <mergeCell ref="O75:AA79"/>
    <mergeCell ref="C37:G37"/>
    <mergeCell ref="F70:AA70"/>
    <mergeCell ref="C71:AA71"/>
    <mergeCell ref="C72:AA72"/>
    <mergeCell ref="F38:G38"/>
    <mergeCell ref="R38:S38"/>
    <mergeCell ref="F39:G39"/>
    <mergeCell ref="X47:Y47"/>
    <mergeCell ref="F47:J47"/>
    <mergeCell ref="N37:S37"/>
    <mergeCell ref="F48:G48"/>
    <mergeCell ref="F50:G50"/>
    <mergeCell ref="X45:Y45"/>
    <mergeCell ref="X46:Y46"/>
    <mergeCell ref="N47:P47"/>
    <mergeCell ref="H8:N8"/>
    <mergeCell ref="H6:R6"/>
    <mergeCell ref="U6:AA6"/>
    <mergeCell ref="H7:R7"/>
    <mergeCell ref="V8:W8"/>
    <mergeCell ref="X8:Y8"/>
    <mergeCell ref="Z8:AA8"/>
    <mergeCell ref="Y7:AA7"/>
    <mergeCell ref="Z9:AA9"/>
    <mergeCell ref="C14:K14"/>
    <mergeCell ref="M14:Q14"/>
    <mergeCell ref="X9:Y9"/>
    <mergeCell ref="H9:I9"/>
    <mergeCell ref="O9:P9"/>
    <mergeCell ref="Q9:R9"/>
    <mergeCell ref="T9:U9"/>
    <mergeCell ref="V9:W9"/>
    <mergeCell ref="S14:Z14"/>
    <mergeCell ref="C12:F12"/>
    <mergeCell ref="V12:Z12"/>
    <mergeCell ref="G12:U12"/>
    <mergeCell ref="F27:I27"/>
    <mergeCell ref="M27:P27"/>
    <mergeCell ref="M26:P26"/>
    <mergeCell ref="M25:P25"/>
    <mergeCell ref="N20:O20"/>
    <mergeCell ref="G21:L21"/>
    <mergeCell ref="N19:O19"/>
    <mergeCell ref="V25:W25"/>
    <mergeCell ref="F25:I25"/>
    <mergeCell ref="F26:I26"/>
    <mergeCell ref="U21:V21"/>
    <mergeCell ref="F19:I19"/>
    <mergeCell ref="V26:W26"/>
    <mergeCell ref="U19:V19"/>
    <mergeCell ref="E32:I32"/>
    <mergeCell ref="R32:U32"/>
    <mergeCell ref="F49:G49"/>
    <mergeCell ref="I37:L37"/>
    <mergeCell ref="I38:K38"/>
    <mergeCell ref="C44:E44"/>
    <mergeCell ref="L45:M45"/>
    <mergeCell ref="L46:M46"/>
    <mergeCell ref="F44:H44"/>
    <mergeCell ref="F45:H45"/>
    <mergeCell ref="F46:H46"/>
    <mergeCell ref="N45:P45"/>
    <mergeCell ref="N46:P46"/>
    <mergeCell ref="C45:D45"/>
    <mergeCell ref="C46:D46"/>
    <mergeCell ref="C47:D47"/>
  </mergeCells>
  <conditionalFormatting sqref="J32">
    <cfRule type="containsText" dxfId="1" priority="24" operator="containsText" text=" Lütfen VVVF pano için inverter seçimi yapınız.">
      <formula>NOT(ISERROR(SEARCH(" Lütfen VVVF pano için inverter seçimi yapınız.",J32)))</formula>
    </cfRule>
  </conditionalFormatting>
  <conditionalFormatting sqref="V26:W26">
    <cfRule type="expression" dxfId="0" priority="17">
      <formula>$R$26="VVVF for 3-Phase Door"</formula>
    </cfRule>
  </conditionalFormatting>
  <dataValidations xWindow="724" yWindow="409" count="38">
    <dataValidation type="list" allowBlank="1" showInputMessage="1" showErrorMessage="1" sqref="N37" xr:uid="{00000000-0002-0000-0000-000000000000}">
      <formula1>$AU$87:$AU$88</formula1>
    </dataValidation>
    <dataValidation allowBlank="1" showInputMessage="1" showErrorMessage="1" errorTitle="Hata " error="Bu Göstergeler Sadece Mik-el S-Hi/S katlarla ve kabinle seri haberleşmeli olarak kullanılabilir " sqref="D15:F15" xr:uid="{00000000-0002-0000-0000-000002000000}"/>
    <dataValidation type="date" allowBlank="1" showInputMessage="1" showErrorMessage="1" errorTitle="Geçerli Tarih" error="Please be sure, the date you input can not be earlier than today._x000a_Date format must be gg.mm.yyyy (for exmp: 23.07.2016)." sqref="W6:AA6" xr:uid="{00000000-0002-0000-0000-000003000000}">
      <formula1>#REF!</formula1>
      <formula2>44189</formula2>
    </dataValidation>
    <dataValidation type="list" allowBlank="1" showInputMessage="1" showErrorMessage="1" sqref="AA4" xr:uid="{00000000-0002-0000-0000-000004000000}">
      <formula1>"TR,EN,RU"</formula1>
    </dataValidation>
    <dataValidation type="list" allowBlank="1" showInputMessage="1" showErrorMessage="1" errorTitle="Mik-el" sqref="X47:Y47" xr:uid="{00000000-0002-0000-0000-000005000000}">
      <formula1>"350 cm,500 cm"</formula1>
    </dataValidation>
    <dataValidation type="list" errorStyle="information" allowBlank="1" showInputMessage="1" errorTitle="Mik-el" sqref="U21:V21" xr:uid="{00000000-0002-0000-0000-000006000000}">
      <formula1>$AU$114:$AU$117</formula1>
    </dataValidation>
    <dataValidation type="list" errorStyle="information" allowBlank="1" showInputMessage="1" errorTitle="Mik-el" sqref="M25:P25 F25:I25" xr:uid="{00000000-0002-0000-0000-000007000000}">
      <formula1>$AU$167:$AU$186</formula1>
    </dataValidation>
    <dataValidation type="list" allowBlank="1" showInputMessage="1" showErrorMessage="1" sqref="F39:G39" xr:uid="{00000000-0002-0000-0000-000008000000}">
      <formula1>$AU$272:$AU$277</formula1>
    </dataValidation>
    <dataValidation type="list" allowBlank="1" showInputMessage="1" showErrorMessage="1" sqref="M14:Q14" xr:uid="{00000000-0002-0000-0000-00000B000000}">
      <formula1>$AU$229:$AU$232</formula1>
    </dataValidation>
    <dataValidation type="list" allowBlank="1" showInputMessage="1" showErrorMessage="1" sqref="S14" xr:uid="{00000000-0002-0000-0000-00000C000000}">
      <formula1>$AU$235:$AU$241</formula1>
    </dataValidation>
    <dataValidation type="list" allowBlank="1" showInputMessage="1" showErrorMessage="1" sqref="G21" xr:uid="{00000000-0002-0000-0000-00000D000000}">
      <formula1>$AU$244:$AU$246</formula1>
    </dataValidation>
    <dataValidation type="list" errorStyle="information" allowBlank="1" showInputMessage="1" errorTitle="Mik-el" sqref="M27:P27" xr:uid="{00000000-0002-0000-0000-00000E000000}">
      <formula1>$AU$249:$AU$252</formula1>
    </dataValidation>
    <dataValidation type="list" errorStyle="information" allowBlank="1" showInputMessage="1" errorTitle="Mik-el" sqref="F27:I27" xr:uid="{00000000-0002-0000-0000-00000F000000}">
      <formula1>$AU$249:$AU$251</formula1>
    </dataValidation>
    <dataValidation type="list" allowBlank="1" showInputMessage="1" showErrorMessage="1" sqref="C37:G37" xr:uid="{00000000-0002-0000-0000-000010000000}">
      <formula1>$AU$255:$AU$258</formula1>
    </dataValidation>
    <dataValidation type="list" allowBlank="1" showInputMessage="1" showErrorMessage="1" errorTitle="Mik-el" error="If you want your control panel with custom size, please define it in the notes area below." sqref="I37:L37" xr:uid="{00000000-0002-0000-0000-000011000000}">
      <formula1>$AU$261:$AU$264</formula1>
    </dataValidation>
    <dataValidation type="date" allowBlank="1" showInputMessage="1" showErrorMessage="1" errorTitle="Geçerli Tarih" error="Please be sure, the date you input can not be earlier than today._x000a_Date format must be gg.mm.yyyy (for exmp: 23.07.2016)." sqref="V6" xr:uid="{00000000-0002-0000-0000-000013000000}">
      <formula1>AY85</formula1>
      <formula2>44189</formula2>
    </dataValidation>
    <dataValidation type="list" allowBlank="1" showInputMessage="1" showErrorMessage="1" errorTitle="HATA" error="Tüm panolarımızda Kabinle Seri haberleşmeli revizyon kutusu dahildir." sqref="M35" xr:uid="{00000000-0002-0000-0000-000014000000}">
      <formula1>$AU$84:$AU$85</formula1>
    </dataValidation>
    <dataValidation type="list" allowBlank="1" showInputMessage="1" showErrorMessage="1" errorTitle="Mik-el" sqref="V26:W26 F48:G50 X45:Y46 N47:O47 L39 Z36:Z37" xr:uid="{00000000-0002-0000-0000-000015000000}">
      <formula1>$AU$84:$AU$85</formula1>
    </dataValidation>
    <dataValidation type="list" allowBlank="1" showInputMessage="1" showErrorMessage="1" sqref="S39" xr:uid="{00000000-0002-0000-0000-000016000000}">
      <formula1>$AU$84:$AU$85</formula1>
    </dataValidation>
    <dataValidation type="list" errorStyle="information" allowBlank="1" showInputMessage="1" showErrorMessage="1" errorTitle="Mik-el" sqref="F19:I19" xr:uid="{00000000-0002-0000-0000-000017000000}">
      <formula1>$AU$128:$AU$164</formula1>
    </dataValidation>
    <dataValidation type="list" errorStyle="warning" allowBlank="1" showInputMessage="1" showErrorMessage="1" sqref="C14:K14" xr:uid="{00000000-0002-0000-0000-000018000000}">
      <formula1>$AU$225:$AU$226</formula1>
    </dataValidation>
    <dataValidation type="list" errorStyle="information" allowBlank="1" showInputMessage="1" showErrorMessage="1" error="Click OK button to confirm your value." sqref="F26:I26 M26:P26" xr:uid="{00000000-0002-0000-0000-000019000000}">
      <formula1>$AU$188:$AU$189</formula1>
    </dataValidation>
    <dataValidation type="list" errorStyle="information" allowBlank="1" showInputMessage="1" errorTitle="Mik-el" sqref="V25:W25" xr:uid="{00000000-0002-0000-0000-00001A000000}">
      <formula1>$AU$124:$AU$126</formula1>
    </dataValidation>
    <dataValidation type="list" errorStyle="information" allowBlank="1" showInputMessage="1" errorTitle="Mik-el" sqref="R38:S38 F38:G38" xr:uid="{00000000-0002-0000-0000-00001B000000}">
      <formula1>$AU$192:$AU$195</formula1>
    </dataValidation>
    <dataValidation type="date" allowBlank="1" showInputMessage="1" showErrorMessage="1" errorTitle="Geçerli Tarih" error="Please be sure, the date you input can not be earlier than today._x000a_Date format must be gg.mm.yyyy (for exmp: 23.07.2016)." sqref="U6" xr:uid="{00000000-0002-0000-0000-00001C000000}">
      <formula1>AX305</formula1>
      <formula2>44189</formula2>
    </dataValidation>
    <dataValidation type="list" errorStyle="warning" allowBlank="1" showInputMessage="1" sqref="U18:V18" xr:uid="{00000000-0002-0000-0000-00001D000000}">
      <formula1>$AU$101:$AU$111</formula1>
    </dataValidation>
    <dataValidation type="list" allowBlank="1" showInputMessage="1" showErrorMessage="1" errorTitle="Teslim Tarihi / Delivery Time" error="Lütfen listeden seçiniz._x000a_Please select from the list. " promptTitle="Teslim  / Delivery / поставки" prompt="Teslim tarihi uygunluk bilgisi Mik-el tarafından verilecektir._x000a_Delivery time should be confirmed by Mik-el._x000a_Время поставки определяется компанией Mik-el." sqref="Y7:AA7" xr:uid="{00000000-0002-0000-0000-00001E000000}">
      <formula1>$AX$307:$AX$418</formula1>
    </dataValidation>
    <dataValidation type="whole" allowBlank="1" showInputMessage="1" showErrorMessage="1" sqref="H9:I9" xr:uid="{00000000-0002-0000-0000-00001F000000}">
      <formula1>1</formula1>
      <formula2>9999</formula2>
    </dataValidation>
    <dataValidation type="list" errorStyle="warning" allowBlank="1" showInputMessage="1" showErrorMessage="1" sqref="U19:V19" xr:uid="{00000000-0002-0000-0000-000021000000}">
      <formula1>$AU$91:$AU$98</formula1>
    </dataValidation>
    <dataValidation type="whole" allowBlank="1" showInputMessage="1" showErrorMessage="1" errorTitle="No of Stops" error="No of stops can be between 2-48." sqref="F18:G18" xr:uid="{7DA47AB5-9D00-4453-9B1F-42E15F336542}">
      <formula1>2</formula1>
      <formula2>48</formula2>
    </dataValidation>
    <dataValidation type="list" errorStyle="warning" allowBlank="1" showInputMessage="1" showErrorMessage="1" sqref="V12:Z12" xr:uid="{2E4F6A92-7C8C-4889-8E80-4F1B5230544C}">
      <formula1>$AU$267:$AU$269</formula1>
    </dataValidation>
    <dataValidation type="list" allowBlank="1" showInputMessage="1" showErrorMessage="1" sqref="C12:F12" xr:uid="{00000000-0002-0000-0000-000020000000}">
      <formula1>$AU$215:$AU$221</formula1>
    </dataValidation>
    <dataValidation type="list" allowBlank="1" showInputMessage="1" showErrorMessage="1" sqref="F44" xr:uid="{68ADD07B-6A94-49B6-ADAC-5DE9A11F01FC}">
      <formula1>$AU$280:$AU$283</formula1>
    </dataValidation>
    <dataValidation type="list" allowBlank="1" showInputMessage="1" showErrorMessage="1" sqref="N45" xr:uid="{09FA0BB9-CA40-4D1A-93A0-0B23A1E98ED7}">
      <formula1>$AU$285:$AU$288</formula1>
    </dataValidation>
    <dataValidation type="list" allowBlank="1" showInputMessage="1" showErrorMessage="1" sqref="F46:G46 N46:O46" xr:uid="{1E2F32D7-BF38-4FDE-8B51-F2D9E1CF37CB}">
      <formula1>$AU$290:$AU$291</formula1>
    </dataValidation>
    <dataValidation type="list" allowBlank="1" showInputMessage="1" showErrorMessage="1" sqref="F45:G45" xr:uid="{4715DF67-DD0E-4365-A91F-1A65045BFAF3}">
      <formula1>$AU$285:$AU$287</formula1>
    </dataValidation>
    <dataValidation type="list" allowBlank="1" showInputMessage="1" showErrorMessage="1" sqref="E32:I32" xr:uid="{00000000-0002-0000-0000-000009000000}">
      <formula1>$AU$198:$AU$205</formula1>
    </dataValidation>
    <dataValidation type="list" allowBlank="1" showInputMessage="1" showErrorMessage="1" promptTitle="Encoder Boards:" prompt="Encoder interface for incremental encoders is on-board for MD-STO inverters." sqref="R32:U32" xr:uid="{00000000-0002-0000-0000-00000A000000}">
      <formula1>$AU$208:$AU$212</formula1>
    </dataValidation>
  </dataValidations>
  <pageMargins left="0.66" right="0.17" top="0.52" bottom="0.31" header="0.3" footer="0.17"/>
  <pageSetup paperSize="9" scale="5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FormuTemizle.FormuTemizle" altText="">
                <anchor moveWithCells="1">
                  <from>
                    <xdr:col>29</xdr:col>
                    <xdr:colOff>133350</xdr:colOff>
                    <xdr:row>2</xdr:row>
                    <xdr:rowOff>127000</xdr:rowOff>
                  </from>
                  <to>
                    <xdr:col>32</xdr:col>
                    <xdr:colOff>127000</xdr:colOff>
                    <xdr:row>3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ayfa4"/>
  <dimension ref="B2:H56"/>
  <sheetViews>
    <sheetView view="pageBreakPreview" zoomScaleNormal="100" zoomScaleSheetLayoutView="100" workbookViewId="0">
      <selection activeCell="H3" sqref="H3"/>
    </sheetView>
  </sheetViews>
  <sheetFormatPr defaultRowHeight="12.5" x14ac:dyDescent="0.25"/>
  <cols>
    <col min="1" max="1" width="2.81640625" customWidth="1"/>
    <col min="2" max="2" width="17.453125" customWidth="1"/>
    <col min="3" max="3" width="14.26953125" customWidth="1"/>
  </cols>
  <sheetData>
    <row r="2" spans="2:8" ht="13" x14ac:dyDescent="0.3">
      <c r="B2" s="128" t="str">
        <f>IF(Form!H6="",Form!C6,Form!H6)</f>
        <v>Company Name</v>
      </c>
    </row>
    <row r="3" spans="2:8" ht="13" x14ac:dyDescent="0.3">
      <c r="B3" s="128" t="str">
        <f>IF(Form!H7="",Form!C7,Form!H7)</f>
        <v>Referance/Project Name</v>
      </c>
    </row>
    <row r="4" spans="2:8" ht="13" x14ac:dyDescent="0.3">
      <c r="B4" s="129" t="str">
        <f>Form!F18&amp;" "&amp;Form!H18</f>
        <v xml:space="preserve"> Stops</v>
      </c>
    </row>
    <row r="5" spans="2:8" x14ac:dyDescent="0.25">
      <c r="C5" s="3" t="str">
        <f>Metinler!A83</f>
        <v>Please mark opening combinations of the doors below.</v>
      </c>
    </row>
    <row r="7" spans="2:8" ht="25" x14ac:dyDescent="0.25">
      <c r="C7" s="131" t="str">
        <f>Metinler!A87</f>
        <v>Floor to Floor Distances (mm)</v>
      </c>
      <c r="D7" s="3" t="str">
        <f>Metinler!A86</f>
        <v>Floors</v>
      </c>
      <c r="E7" s="3" t="str">
        <f>Metinler!A84</f>
        <v>Door A</v>
      </c>
      <c r="F7" s="3" t="str">
        <f>Metinler!A85</f>
        <v>Door B</v>
      </c>
      <c r="G7" s="3" t="str">
        <f>Metinler!A86</f>
        <v>Floors</v>
      </c>
      <c r="H7" s="131" t="s">
        <v>138</v>
      </c>
    </row>
    <row r="8" spans="2:8" ht="20.5" x14ac:dyDescent="0.25">
      <c r="B8" s="130" t="str">
        <f>Metinler!A88</f>
        <v>Distance from top floor LOP to Control Panel =&gt;</v>
      </c>
      <c r="C8" s="126"/>
      <c r="D8" s="105">
        <v>48</v>
      </c>
      <c r="E8" s="127"/>
      <c r="F8" s="127"/>
      <c r="G8" s="105">
        <v>48</v>
      </c>
      <c r="H8" s="127"/>
    </row>
    <row r="9" spans="2:8" ht="14" customHeight="1" x14ac:dyDescent="0.25">
      <c r="B9" s="112"/>
      <c r="C9" s="126"/>
      <c r="D9" s="105">
        <v>47</v>
      </c>
      <c r="E9" s="127"/>
      <c r="F9" s="127"/>
      <c r="G9" s="105">
        <v>47</v>
      </c>
      <c r="H9" s="127"/>
    </row>
    <row r="10" spans="2:8" ht="14" customHeight="1" x14ac:dyDescent="0.25">
      <c r="B10" s="112"/>
      <c r="C10" s="126"/>
      <c r="D10" s="105">
        <v>46</v>
      </c>
      <c r="E10" s="127"/>
      <c r="F10" s="127"/>
      <c r="G10" s="105">
        <v>46</v>
      </c>
      <c r="H10" s="127"/>
    </row>
    <row r="11" spans="2:8" ht="14" customHeight="1" x14ac:dyDescent="0.25">
      <c r="B11" s="112"/>
      <c r="C11" s="126"/>
      <c r="D11" s="105">
        <v>45</v>
      </c>
      <c r="E11" s="127"/>
      <c r="F11" s="127"/>
      <c r="G11" s="105">
        <v>45</v>
      </c>
      <c r="H11" s="127"/>
    </row>
    <row r="12" spans="2:8" ht="14" customHeight="1" x14ac:dyDescent="0.25">
      <c r="B12" s="112"/>
      <c r="C12" s="126"/>
      <c r="D12" s="105">
        <v>44</v>
      </c>
      <c r="E12" s="127"/>
      <c r="F12" s="127"/>
      <c r="G12" s="105">
        <v>44</v>
      </c>
      <c r="H12" s="127"/>
    </row>
    <row r="13" spans="2:8" ht="14" customHeight="1" x14ac:dyDescent="0.25">
      <c r="B13" s="112"/>
      <c r="C13" s="126"/>
      <c r="D13" s="105">
        <v>43</v>
      </c>
      <c r="E13" s="127"/>
      <c r="F13" s="127"/>
      <c r="G13" s="105">
        <v>43</v>
      </c>
      <c r="H13" s="127"/>
    </row>
    <row r="14" spans="2:8" ht="14" customHeight="1" x14ac:dyDescent="0.25">
      <c r="B14" s="112"/>
      <c r="C14" s="126"/>
      <c r="D14" s="105">
        <v>42</v>
      </c>
      <c r="E14" s="127"/>
      <c r="F14" s="127"/>
      <c r="G14" s="105">
        <v>42</v>
      </c>
      <c r="H14" s="127"/>
    </row>
    <row r="15" spans="2:8" ht="14" customHeight="1" x14ac:dyDescent="0.25">
      <c r="B15" s="112"/>
      <c r="C15" s="126"/>
      <c r="D15" s="105">
        <v>41</v>
      </c>
      <c r="E15" s="127"/>
      <c r="F15" s="127"/>
      <c r="G15" s="105">
        <v>41</v>
      </c>
      <c r="H15" s="127"/>
    </row>
    <row r="16" spans="2:8" ht="14" customHeight="1" x14ac:dyDescent="0.25">
      <c r="B16" s="112"/>
      <c r="C16" s="126"/>
      <c r="D16" s="105">
        <v>40</v>
      </c>
      <c r="E16" s="127"/>
      <c r="F16" s="127"/>
      <c r="G16" s="105">
        <v>40</v>
      </c>
      <c r="H16" s="127"/>
    </row>
    <row r="17" spans="2:8" ht="14" customHeight="1" x14ac:dyDescent="0.25">
      <c r="B17" s="112"/>
      <c r="C17" s="126"/>
      <c r="D17" s="105">
        <v>39</v>
      </c>
      <c r="E17" s="127"/>
      <c r="F17" s="127"/>
      <c r="G17" s="105">
        <v>39</v>
      </c>
      <c r="H17" s="127"/>
    </row>
    <row r="18" spans="2:8" ht="14" customHeight="1" x14ac:dyDescent="0.25">
      <c r="B18" s="112"/>
      <c r="C18" s="126"/>
      <c r="D18" s="105">
        <v>38</v>
      </c>
      <c r="E18" s="127"/>
      <c r="F18" s="127"/>
      <c r="G18" s="105">
        <v>38</v>
      </c>
      <c r="H18" s="127"/>
    </row>
    <row r="19" spans="2:8" ht="14" customHeight="1" x14ac:dyDescent="0.25">
      <c r="B19" s="112"/>
      <c r="C19" s="126"/>
      <c r="D19" s="105">
        <v>37</v>
      </c>
      <c r="E19" s="127"/>
      <c r="F19" s="127"/>
      <c r="G19" s="105">
        <v>37</v>
      </c>
      <c r="H19" s="127"/>
    </row>
    <row r="20" spans="2:8" ht="14" customHeight="1" x14ac:dyDescent="0.25">
      <c r="B20" s="112"/>
      <c r="C20" s="126"/>
      <c r="D20" s="105">
        <v>36</v>
      </c>
      <c r="E20" s="127"/>
      <c r="F20" s="127"/>
      <c r="G20" s="105">
        <v>36</v>
      </c>
      <c r="H20" s="127"/>
    </row>
    <row r="21" spans="2:8" ht="14" customHeight="1" x14ac:dyDescent="0.25">
      <c r="B21" s="112"/>
      <c r="C21" s="126"/>
      <c r="D21" s="105">
        <v>35</v>
      </c>
      <c r="E21" s="127"/>
      <c r="F21" s="127"/>
      <c r="G21" s="105">
        <v>35</v>
      </c>
      <c r="H21" s="127"/>
    </row>
    <row r="22" spans="2:8" ht="14" customHeight="1" x14ac:dyDescent="0.25">
      <c r="B22" s="112"/>
      <c r="C22" s="126"/>
      <c r="D22" s="105">
        <v>34</v>
      </c>
      <c r="E22" s="127"/>
      <c r="F22" s="127"/>
      <c r="G22" s="105">
        <v>34</v>
      </c>
      <c r="H22" s="127"/>
    </row>
    <row r="23" spans="2:8" ht="14" customHeight="1" x14ac:dyDescent="0.25">
      <c r="B23" s="112"/>
      <c r="C23" s="126"/>
      <c r="D23" s="105">
        <v>33</v>
      </c>
      <c r="E23" s="127"/>
      <c r="F23" s="127"/>
      <c r="G23" s="105">
        <v>33</v>
      </c>
      <c r="H23" s="127"/>
    </row>
    <row r="24" spans="2:8" ht="14" customHeight="1" x14ac:dyDescent="0.25">
      <c r="B24" s="112"/>
      <c r="C24" s="126"/>
      <c r="D24" s="105">
        <v>32</v>
      </c>
      <c r="E24" s="127"/>
      <c r="F24" s="127"/>
      <c r="G24" s="105">
        <v>32</v>
      </c>
      <c r="H24" s="127"/>
    </row>
    <row r="25" spans="2:8" ht="14" customHeight="1" x14ac:dyDescent="0.25">
      <c r="B25" s="112"/>
      <c r="C25" s="126"/>
      <c r="D25" s="105">
        <v>31</v>
      </c>
      <c r="E25" s="127"/>
      <c r="F25" s="127"/>
      <c r="G25" s="105">
        <v>31</v>
      </c>
      <c r="H25" s="127"/>
    </row>
    <row r="26" spans="2:8" ht="14" customHeight="1" x14ac:dyDescent="0.25">
      <c r="B26" s="112"/>
      <c r="C26" s="126"/>
      <c r="D26" s="105">
        <v>30</v>
      </c>
      <c r="E26" s="127"/>
      <c r="F26" s="127"/>
      <c r="G26" s="105">
        <v>30</v>
      </c>
      <c r="H26" s="127"/>
    </row>
    <row r="27" spans="2:8" ht="14" customHeight="1" x14ac:dyDescent="0.25">
      <c r="B27" s="112"/>
      <c r="C27" s="126"/>
      <c r="D27" s="105">
        <v>29</v>
      </c>
      <c r="E27" s="127"/>
      <c r="F27" s="127"/>
      <c r="G27" s="105">
        <v>29</v>
      </c>
      <c r="H27" s="127"/>
    </row>
    <row r="28" spans="2:8" ht="14" customHeight="1" x14ac:dyDescent="0.25">
      <c r="B28" s="112"/>
      <c r="C28" s="126"/>
      <c r="D28" s="105">
        <v>28</v>
      </c>
      <c r="E28" s="127"/>
      <c r="F28" s="127"/>
      <c r="G28" s="105">
        <v>28</v>
      </c>
      <c r="H28" s="127"/>
    </row>
    <row r="29" spans="2:8" ht="14" customHeight="1" x14ac:dyDescent="0.25">
      <c r="B29" s="112"/>
      <c r="C29" s="126"/>
      <c r="D29" s="105">
        <v>27</v>
      </c>
      <c r="E29" s="127"/>
      <c r="F29" s="127"/>
      <c r="G29" s="105">
        <v>27</v>
      </c>
      <c r="H29" s="127"/>
    </row>
    <row r="30" spans="2:8" ht="14" customHeight="1" x14ac:dyDescent="0.25">
      <c r="B30" s="112"/>
      <c r="C30" s="126"/>
      <c r="D30" s="105">
        <v>26</v>
      </c>
      <c r="E30" s="127"/>
      <c r="F30" s="127"/>
      <c r="G30" s="105">
        <v>26</v>
      </c>
      <c r="H30" s="127"/>
    </row>
    <row r="31" spans="2:8" ht="14" customHeight="1" x14ac:dyDescent="0.25">
      <c r="B31" s="112"/>
      <c r="C31" s="126"/>
      <c r="D31" s="105">
        <v>25</v>
      </c>
      <c r="E31" s="127"/>
      <c r="F31" s="127"/>
      <c r="G31" s="105">
        <v>25</v>
      </c>
      <c r="H31" s="127"/>
    </row>
    <row r="32" spans="2:8" ht="14" customHeight="1" x14ac:dyDescent="0.25">
      <c r="B32" s="112"/>
      <c r="C32" s="126"/>
      <c r="D32" s="105">
        <v>24</v>
      </c>
      <c r="E32" s="127"/>
      <c r="F32" s="127"/>
      <c r="G32" s="105">
        <v>24</v>
      </c>
      <c r="H32" s="127"/>
    </row>
    <row r="33" spans="3:8" ht="14" customHeight="1" x14ac:dyDescent="0.25">
      <c r="C33" s="126"/>
      <c r="D33" s="105">
        <v>23</v>
      </c>
      <c r="E33" s="127"/>
      <c r="F33" s="127"/>
      <c r="G33" s="105">
        <v>23</v>
      </c>
      <c r="H33" s="127"/>
    </row>
    <row r="34" spans="3:8" ht="14" customHeight="1" x14ac:dyDescent="0.25">
      <c r="C34" s="126"/>
      <c r="D34" s="105">
        <v>22</v>
      </c>
      <c r="E34" s="127"/>
      <c r="F34" s="127"/>
      <c r="G34" s="105">
        <v>22</v>
      </c>
      <c r="H34" s="127"/>
    </row>
    <row r="35" spans="3:8" ht="14" customHeight="1" x14ac:dyDescent="0.25">
      <c r="C35" s="126"/>
      <c r="D35" s="105">
        <v>21</v>
      </c>
      <c r="E35" s="127"/>
      <c r="F35" s="127"/>
      <c r="G35" s="105">
        <v>21</v>
      </c>
      <c r="H35" s="127"/>
    </row>
    <row r="36" spans="3:8" ht="14" customHeight="1" x14ac:dyDescent="0.25">
      <c r="C36" s="126"/>
      <c r="D36" s="105">
        <v>20</v>
      </c>
      <c r="E36" s="127"/>
      <c r="F36" s="127"/>
      <c r="G36" s="105">
        <v>20</v>
      </c>
      <c r="H36" s="127"/>
    </row>
    <row r="37" spans="3:8" ht="14" customHeight="1" x14ac:dyDescent="0.25">
      <c r="C37" s="126"/>
      <c r="D37" s="105">
        <v>19</v>
      </c>
      <c r="E37" s="127"/>
      <c r="F37" s="127"/>
      <c r="G37" s="105">
        <v>19</v>
      </c>
      <c r="H37" s="127"/>
    </row>
    <row r="38" spans="3:8" ht="14" customHeight="1" x14ac:dyDescent="0.25">
      <c r="C38" s="126"/>
      <c r="D38" s="105">
        <v>18</v>
      </c>
      <c r="E38" s="127"/>
      <c r="F38" s="127"/>
      <c r="G38" s="105">
        <v>18</v>
      </c>
      <c r="H38" s="127"/>
    </row>
    <row r="39" spans="3:8" ht="14" customHeight="1" x14ac:dyDescent="0.25">
      <c r="C39" s="126"/>
      <c r="D39" s="105">
        <v>17</v>
      </c>
      <c r="E39" s="127"/>
      <c r="F39" s="127"/>
      <c r="G39" s="105">
        <v>17</v>
      </c>
      <c r="H39" s="127"/>
    </row>
    <row r="40" spans="3:8" ht="14" customHeight="1" x14ac:dyDescent="0.25">
      <c r="C40" s="126"/>
      <c r="D40" s="105">
        <v>16</v>
      </c>
      <c r="E40" s="127"/>
      <c r="F40" s="127"/>
      <c r="G40" s="105">
        <v>16</v>
      </c>
      <c r="H40" s="127"/>
    </row>
    <row r="41" spans="3:8" ht="14" customHeight="1" x14ac:dyDescent="0.25">
      <c r="C41" s="126"/>
      <c r="D41" s="105">
        <v>15</v>
      </c>
      <c r="E41" s="127"/>
      <c r="F41" s="127"/>
      <c r="G41" s="105">
        <v>15</v>
      </c>
      <c r="H41" s="127"/>
    </row>
    <row r="42" spans="3:8" ht="14" customHeight="1" x14ac:dyDescent="0.25">
      <c r="C42" s="126"/>
      <c r="D42" s="105">
        <v>14</v>
      </c>
      <c r="E42" s="127"/>
      <c r="F42" s="127"/>
      <c r="G42" s="105">
        <v>14</v>
      </c>
      <c r="H42" s="127"/>
    </row>
    <row r="43" spans="3:8" ht="14" customHeight="1" x14ac:dyDescent="0.25">
      <c r="C43" s="126"/>
      <c r="D43" s="105">
        <v>13</v>
      </c>
      <c r="E43" s="127"/>
      <c r="F43" s="127"/>
      <c r="G43" s="105">
        <v>13</v>
      </c>
      <c r="H43" s="127"/>
    </row>
    <row r="44" spans="3:8" ht="14" customHeight="1" x14ac:dyDescent="0.25">
      <c r="C44" s="126"/>
      <c r="D44" s="105">
        <v>12</v>
      </c>
      <c r="E44" s="127"/>
      <c r="F44" s="127"/>
      <c r="G44" s="105">
        <v>12</v>
      </c>
      <c r="H44" s="127"/>
    </row>
    <row r="45" spans="3:8" ht="14" customHeight="1" x14ac:dyDescent="0.25">
      <c r="C45" s="126"/>
      <c r="D45" s="105">
        <v>11</v>
      </c>
      <c r="E45" s="127"/>
      <c r="F45" s="127"/>
      <c r="G45" s="105">
        <v>11</v>
      </c>
      <c r="H45" s="127"/>
    </row>
    <row r="46" spans="3:8" ht="14" customHeight="1" x14ac:dyDescent="0.25">
      <c r="C46" s="126"/>
      <c r="D46" s="105">
        <v>10</v>
      </c>
      <c r="E46" s="127"/>
      <c r="F46" s="127"/>
      <c r="G46" s="105">
        <v>10</v>
      </c>
      <c r="H46" s="127"/>
    </row>
    <row r="47" spans="3:8" ht="14" customHeight="1" x14ac:dyDescent="0.25">
      <c r="C47" s="126"/>
      <c r="D47" s="105">
        <v>9</v>
      </c>
      <c r="E47" s="127"/>
      <c r="F47" s="127"/>
      <c r="G47" s="105">
        <v>9</v>
      </c>
      <c r="H47" s="127"/>
    </row>
    <row r="48" spans="3:8" ht="14" customHeight="1" x14ac:dyDescent="0.25">
      <c r="C48" s="126"/>
      <c r="D48" s="105">
        <v>8</v>
      </c>
      <c r="E48" s="127"/>
      <c r="F48" s="127"/>
      <c r="G48" s="105">
        <v>8</v>
      </c>
      <c r="H48" s="127"/>
    </row>
    <row r="49" spans="2:8" ht="14" customHeight="1" x14ac:dyDescent="0.25">
      <c r="C49" s="126"/>
      <c r="D49" s="105">
        <v>7</v>
      </c>
      <c r="E49" s="127"/>
      <c r="F49" s="127"/>
      <c r="G49" s="105">
        <v>7</v>
      </c>
      <c r="H49" s="127"/>
    </row>
    <row r="50" spans="2:8" ht="14" customHeight="1" x14ac:dyDescent="0.25">
      <c r="C50" s="126"/>
      <c r="D50" s="105">
        <v>6</v>
      </c>
      <c r="E50" s="127"/>
      <c r="F50" s="127"/>
      <c r="G50" s="105">
        <v>6</v>
      </c>
      <c r="H50" s="127"/>
    </row>
    <row r="51" spans="2:8" ht="14" customHeight="1" x14ac:dyDescent="0.25">
      <c r="C51" s="126"/>
      <c r="D51" s="105">
        <v>5</v>
      </c>
      <c r="E51" s="127"/>
      <c r="F51" s="127"/>
      <c r="G51" s="105">
        <v>5</v>
      </c>
      <c r="H51" s="127"/>
    </row>
    <row r="52" spans="2:8" ht="14" customHeight="1" x14ac:dyDescent="0.25">
      <c r="C52" s="126"/>
      <c r="D52" s="105">
        <v>4</v>
      </c>
      <c r="E52" s="127"/>
      <c r="F52" s="127"/>
      <c r="G52" s="105">
        <v>4</v>
      </c>
      <c r="H52" s="127"/>
    </row>
    <row r="53" spans="2:8" ht="14" customHeight="1" x14ac:dyDescent="0.25">
      <c r="C53" s="126"/>
      <c r="D53" s="105">
        <v>3</v>
      </c>
      <c r="E53" s="127"/>
      <c r="F53" s="127"/>
      <c r="G53" s="105">
        <v>3</v>
      </c>
      <c r="H53" s="127"/>
    </row>
    <row r="54" spans="2:8" ht="14" customHeight="1" x14ac:dyDescent="0.25">
      <c r="C54" s="126"/>
      <c r="D54" s="105">
        <v>2</v>
      </c>
      <c r="E54" s="127"/>
      <c r="F54" s="127"/>
      <c r="G54" s="105">
        <v>2</v>
      </c>
      <c r="H54" s="127"/>
    </row>
    <row r="55" spans="2:8" ht="14" customHeight="1" x14ac:dyDescent="0.25">
      <c r="C55" s="126"/>
      <c r="D55" s="105">
        <v>1</v>
      </c>
      <c r="E55" s="127"/>
      <c r="F55" s="127"/>
      <c r="G55" s="105">
        <v>1</v>
      </c>
      <c r="H55" s="127"/>
    </row>
    <row r="56" spans="2:8" x14ac:dyDescent="0.25">
      <c r="B56" s="132" t="str">
        <f>Metinler!A89</f>
        <v>Shaft Pit =&gt;</v>
      </c>
      <c r="C56" s="126"/>
      <c r="D56" s="116"/>
      <c r="E56" s="116"/>
      <c r="F56" s="116"/>
      <c r="G56" s="116"/>
      <c r="H56" s="116"/>
    </row>
  </sheetData>
  <sheetProtection algorithmName="SHA-512" hashValue="SoQnMmGBQpXunKSAlnXV9FUY8Zi3ZYBKTtqTSpQNg5+4BdM0ROxcmo4+i8uc4MUoRHxXHxqY9+rKjgYbQUwBnA==" saltValue="ph5qSX7K1p71ZAVux9k69A==" spinCount="100000" sheet="1" objects="1" scenarios="1"/>
  <pageMargins left="0.7" right="0.7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3"/>
  <dimension ref="A1:D90"/>
  <sheetViews>
    <sheetView workbookViewId="0">
      <selection activeCell="A2" sqref="A2"/>
    </sheetView>
  </sheetViews>
  <sheetFormatPr defaultRowHeight="12.5" x14ac:dyDescent="0.25"/>
  <cols>
    <col min="1" max="1" width="10.54296875" customWidth="1"/>
    <col min="2" max="2" width="41.54296875" customWidth="1"/>
    <col min="3" max="3" width="54.54296875" customWidth="1"/>
    <col min="4" max="4" width="71.1796875" bestFit="1" customWidth="1"/>
  </cols>
  <sheetData>
    <row r="1" spans="1:4" x14ac:dyDescent="0.25">
      <c r="A1" t="s">
        <v>281</v>
      </c>
      <c r="B1" t="s">
        <v>307</v>
      </c>
      <c r="C1" t="s">
        <v>308</v>
      </c>
      <c r="D1" t="s">
        <v>309</v>
      </c>
    </row>
    <row r="2" spans="1:4" x14ac:dyDescent="0.25">
      <c r="A2" t="str">
        <f>IF(Form!$AA$4="TR",Metinler!B2,IF(Form!$AA$4="EN",Metinler!C2,IF(Form!$AA$4="RU",Metinler!D2,"HATA!")))</f>
        <v>Clean the Form</v>
      </c>
      <c r="B2" t="s">
        <v>279</v>
      </c>
      <c r="C2" t="s">
        <v>280</v>
      </c>
      <c r="D2" t="s">
        <v>371</v>
      </c>
    </row>
    <row r="3" spans="1:4" x14ac:dyDescent="0.25">
      <c r="A3" t="str">
        <f>IF(Form!$AA$4="TR",Metinler!B3,IF(Form!$AA$4="EN",Metinler!C3,IF(Form!$AA$4="RU",Metinler!D3,"HATA!")))</f>
        <v>Do you want to clear the form? Your inputted data will be deleted!</v>
      </c>
      <c r="B3" t="s">
        <v>282</v>
      </c>
      <c r="C3" t="s">
        <v>283</v>
      </c>
      <c r="D3" t="s">
        <v>315</v>
      </c>
    </row>
    <row r="18" spans="1:4" x14ac:dyDescent="0.25">
      <c r="A18" t="str">
        <f>IF(Form!$AA$4="TR",Metinler!B18,IF(Form!$AA$4="EN",Metinler!C18,IF(Form!$AA$4="RU",Metinler!D18,"HATA!")))</f>
        <v>MIK-EL ELEKTRONIK CONTROL PANEL &amp; COP &amp; LOP OFFER / ORDER FORM</v>
      </c>
      <c r="B18" t="s">
        <v>157</v>
      </c>
      <c r="C18" t="s">
        <v>156</v>
      </c>
      <c r="D18" t="s">
        <v>316</v>
      </c>
    </row>
    <row r="19" spans="1:4" x14ac:dyDescent="0.25">
      <c r="A19" t="str">
        <f>IF(Form!$AA$4="TR",Metinler!B19,IF(Form!$AA$4="EN",Metinler!C19,IF(Form!$AA$4="RU",Metinler!D19,"HATA!")))</f>
        <v>Company Name</v>
      </c>
      <c r="B19" t="s">
        <v>158</v>
      </c>
      <c r="C19" t="s">
        <v>144</v>
      </c>
      <c r="D19" t="s">
        <v>317</v>
      </c>
    </row>
    <row r="20" spans="1:4" x14ac:dyDescent="0.25">
      <c r="A20" t="str">
        <f>IF(Form!$AA$4="TR",Metinler!B20,IF(Form!$AA$4="EN",Metinler!C20,IF(Form!$AA$4="RU",Metinler!D20,"HATA!")))</f>
        <v>Referance/Project Name</v>
      </c>
      <c r="B20" t="s">
        <v>159</v>
      </c>
      <c r="C20" t="s">
        <v>145</v>
      </c>
      <c r="D20" t="s">
        <v>318</v>
      </c>
    </row>
    <row r="21" spans="1:4" x14ac:dyDescent="0.25">
      <c r="A21" t="str">
        <f>IF(Form!$AA$4="TR",Metinler!B21,IF(Form!$AA$4="EN",Metinler!C21,IF(Form!$AA$4="RU",Metinler!D21,"HATA!")))</f>
        <v>E-mail Address</v>
      </c>
      <c r="B21" t="s">
        <v>160</v>
      </c>
      <c r="C21" t="s">
        <v>161</v>
      </c>
      <c r="D21" t="s">
        <v>319</v>
      </c>
    </row>
    <row r="22" spans="1:4" x14ac:dyDescent="0.25">
      <c r="A22" t="str">
        <f>IF(Form!$AA$4="TR",Metinler!B22,IF(Form!$AA$4="EN",Metinler!C22,IF(Form!$AA$4="RU",Metinler!D22,"HATA!")))</f>
        <v>Quantity</v>
      </c>
      <c r="B22" t="s">
        <v>162</v>
      </c>
      <c r="C22" t="s">
        <v>146</v>
      </c>
      <c r="D22" t="s">
        <v>320</v>
      </c>
    </row>
    <row r="23" spans="1:4" x14ac:dyDescent="0.25">
      <c r="A23" t="str">
        <f>IF(Form!$AA$4="TR",Metinler!B23,IF(Form!$AA$4="EN",Metinler!C23,IF(Form!$AA$4="RU",Metinler!D23,"HATA!")))</f>
        <v>pcs</v>
      </c>
      <c r="B23" t="s">
        <v>163</v>
      </c>
      <c r="C23" t="s">
        <v>91</v>
      </c>
      <c r="D23" t="s">
        <v>321</v>
      </c>
    </row>
    <row r="24" spans="1:4" x14ac:dyDescent="0.25">
      <c r="A24" t="str">
        <f>IF(Form!$AA$4="TR",Metinler!B24,IF(Form!$AA$4="EN",Metinler!C24,IF(Form!$AA$4="RU",Metinler!D24,"HATA!")))</f>
        <v>Date</v>
      </c>
      <c r="B24" t="s">
        <v>164</v>
      </c>
      <c r="C24" t="s">
        <v>147</v>
      </c>
      <c r="D24" t="s">
        <v>322</v>
      </c>
    </row>
    <row r="25" spans="1:4" x14ac:dyDescent="0.25">
      <c r="A25" t="str">
        <f>IF(Form!$AA$4="TR",Metinler!B25,IF(Form!$AA$4="EN",Metinler!C25,IF(Form!$AA$4="RU",Metinler!D25,"HATA!")))</f>
        <v>Requested Delivery Time</v>
      </c>
      <c r="B25" t="s">
        <v>297</v>
      </c>
      <c r="C25" t="s">
        <v>298</v>
      </c>
      <c r="D25" t="s">
        <v>323</v>
      </c>
    </row>
    <row r="26" spans="1:4" x14ac:dyDescent="0.25">
      <c r="A26" t="str">
        <f>IF(Form!$AA$4="TR",Metinler!B26,IF(Form!$AA$4="EN",Metinler!C26,IF(Form!$AA$4="RU",Metinler!D26,"HATA!")))</f>
        <v>Controller Model</v>
      </c>
      <c r="B26" t="s">
        <v>165</v>
      </c>
      <c r="C26" t="s">
        <v>149</v>
      </c>
      <c r="D26" t="s">
        <v>324</v>
      </c>
    </row>
    <row r="27" spans="1:4" x14ac:dyDescent="0.25">
      <c r="A27" t="str">
        <f>IF(Form!$AA$4="TR",Metinler!B27,IF(Form!$AA$4="EN",Metinler!C27,IF(Form!$AA$4="RU",Metinler!D27,"HATA!")))</f>
        <v>Please select a controller</v>
      </c>
      <c r="B27" t="s">
        <v>277</v>
      </c>
      <c r="C27" t="s">
        <v>276</v>
      </c>
      <c r="D27" t="s">
        <v>325</v>
      </c>
    </row>
    <row r="28" spans="1:4" x14ac:dyDescent="0.25">
      <c r="A28" t="str">
        <f>IF(Form!$AA$4="TR",Metinler!B28,IF(Form!$AA$4="EN",Metinler!C28,IF(Form!$AA$4="RU",Metinler!D28,"HATA!")))</f>
        <v>Controller Type</v>
      </c>
      <c r="B28" t="s">
        <v>166</v>
      </c>
      <c r="C28" t="s">
        <v>148</v>
      </c>
      <c r="D28" t="s">
        <v>326</v>
      </c>
    </row>
    <row r="29" spans="1:4" x14ac:dyDescent="0.25">
      <c r="A29" t="str">
        <f>IF(Form!$AA$4="TR",Metinler!B29,IF(Form!$AA$4="EN",Metinler!C29,IF(Form!$AA$4="RU",Metinler!D29,"HATA!")))</f>
        <v>Single / Group</v>
      </c>
      <c r="B29" t="s">
        <v>170</v>
      </c>
      <c r="C29" t="s">
        <v>171</v>
      </c>
      <c r="D29" t="s">
        <v>327</v>
      </c>
    </row>
    <row r="30" spans="1:4" x14ac:dyDescent="0.25">
      <c r="A30" t="str">
        <f>IF(Form!$AA$4="TR",Metinler!B30,IF(Form!$AA$4="EN",Metinler!C30,IF(Form!$AA$4="RU",Metinler!D30,"HATA!")))</f>
        <v>Traction Types</v>
      </c>
      <c r="B30" t="s">
        <v>210</v>
      </c>
      <c r="C30" t="s">
        <v>0</v>
      </c>
      <c r="D30" t="s">
        <v>328</v>
      </c>
    </row>
    <row r="31" spans="1:4" x14ac:dyDescent="0.25">
      <c r="A31" t="str">
        <f>IF(Form!$AA$4="TR",Metinler!B31,IF(Form!$AA$4="EN",Metinler!C31,IF(Form!$AA$4="RU",Metinler!D31,"HATA!")))</f>
        <v>Lift Standards</v>
      </c>
      <c r="B31" t="s">
        <v>167</v>
      </c>
      <c r="C31" t="s">
        <v>140</v>
      </c>
      <c r="D31" t="s">
        <v>329</v>
      </c>
    </row>
    <row r="32" spans="1:4" x14ac:dyDescent="0.25">
      <c r="A32" t="str">
        <f>IF(Form!$AA$4="TR",Metinler!B32,IF(Form!$AA$4="EN",Metinler!C32,IF(Form!$AA$4="RU",Metinler!D32,"HATA!")))</f>
        <v>General Specifications</v>
      </c>
      <c r="B32" t="s">
        <v>168</v>
      </c>
      <c r="C32" t="s">
        <v>110</v>
      </c>
      <c r="D32" t="s">
        <v>330</v>
      </c>
    </row>
    <row r="33" spans="1:4" x14ac:dyDescent="0.25">
      <c r="A33" t="str">
        <f>IF(Form!$AA$4="TR",Metinler!B33,IF(Form!$AA$4="EN",Metinler!C33,IF(Form!$AA$4="RU",Metinler!D33,"HATA!")))</f>
        <v>No of Stops</v>
      </c>
      <c r="B33" t="s">
        <v>169</v>
      </c>
      <c r="C33" t="s">
        <v>93</v>
      </c>
      <c r="D33" t="s">
        <v>331</v>
      </c>
    </row>
    <row r="34" spans="1:4" x14ac:dyDescent="0.25">
      <c r="A34" t="str">
        <f>IF(Form!$AA$4="TR",Metinler!B34,IF(Form!$AA$4="EN",Metinler!C34,IF(Form!$AA$4="RU",Metinler!D34,"HATA!")))</f>
        <v>Motor / Hydraulic</v>
      </c>
      <c r="B34" t="s">
        <v>173</v>
      </c>
      <c r="C34" t="s">
        <v>172</v>
      </c>
      <c r="D34" t="s">
        <v>332</v>
      </c>
    </row>
    <row r="35" spans="1:4" x14ac:dyDescent="0.25">
      <c r="A35" t="str">
        <f>IF(Form!$AA$4="TR",Metinler!B35,IF(Form!$AA$4="EN",Metinler!C35,IF(Form!$AA$4="RU",Metinler!D35,"HATA!")))</f>
        <v>Position Information</v>
      </c>
      <c r="B35" t="s">
        <v>211</v>
      </c>
      <c r="C35" t="s">
        <v>174</v>
      </c>
      <c r="D35" t="s">
        <v>333</v>
      </c>
    </row>
    <row r="36" spans="1:4" x14ac:dyDescent="0.25">
      <c r="A36" t="str">
        <f>IF(Form!$AA$4="TR",Metinler!B36,IF(Form!$AA$4="EN",Metinler!C36,IF(Form!$AA$4="RU",Metinler!D36,"HATA!")))</f>
        <v>Stops</v>
      </c>
      <c r="B36" t="s">
        <v>175</v>
      </c>
      <c r="C36" t="s">
        <v>1</v>
      </c>
      <c r="D36" t="s">
        <v>334</v>
      </c>
    </row>
    <row r="37" spans="1:4" x14ac:dyDescent="0.25">
      <c r="A37" t="str">
        <f>IF(Form!$AA$4="TR",Metinler!B37,IF(Form!$AA$4="EN",Metinler!C37,IF(Form!$AA$4="RU",Metinler!D37,"HATA!")))</f>
        <v>Power / Current</v>
      </c>
      <c r="B37" t="s">
        <v>176</v>
      </c>
      <c r="C37" t="s">
        <v>4</v>
      </c>
      <c r="D37" t="s">
        <v>335</v>
      </c>
    </row>
    <row r="38" spans="1:4" x14ac:dyDescent="0.25">
      <c r="A38" t="str">
        <f>IF(Form!$AA$4="TR",Metinler!B38,IF(Form!$AA$4="EN",Metinler!C38,IF(Form!$AA$4="RU",Metinler!D38,"HATA!")))</f>
        <v>Car Capacity</v>
      </c>
      <c r="B38" t="s">
        <v>178</v>
      </c>
      <c r="C38" t="s">
        <v>177</v>
      </c>
      <c r="D38" t="s">
        <v>336</v>
      </c>
    </row>
    <row r="39" spans="1:4" x14ac:dyDescent="0.25">
      <c r="A39" t="str">
        <f>IF(Form!$AA$4="TR",Metinler!B39,IF(Form!$AA$4="EN",Metinler!C39,IF(Form!$AA$4="RU",Metinler!D39,"HATA!")))</f>
        <v>Car Speed</v>
      </c>
      <c r="B39" t="s">
        <v>212</v>
      </c>
      <c r="C39" t="s">
        <v>12</v>
      </c>
      <c r="D39" t="s">
        <v>337</v>
      </c>
    </row>
    <row r="40" spans="1:4" x14ac:dyDescent="0.25">
      <c r="A40" t="str">
        <f>IF(Form!$AA$4="TR",Metinler!B40,IF(Form!$AA$4="EN",Metinler!C40,IF(Form!$AA$4="RU",Metinler!D40,"HATA!")))</f>
        <v>Motor Brake Voltage</v>
      </c>
      <c r="B40" t="s">
        <v>179</v>
      </c>
      <c r="C40" t="s">
        <v>150</v>
      </c>
      <c r="D40" t="s">
        <v>341</v>
      </c>
    </row>
    <row r="41" spans="1:4" x14ac:dyDescent="0.25">
      <c r="A41" t="str">
        <f>IF(Form!$AA$4="TR",Metinler!B41,IF(Form!$AA$4="EN",Metinler!C41,IF(Form!$AA$4="RU",Metinler!D41,"HATA!")))</f>
        <v>Doors</v>
      </c>
      <c r="B41" t="s">
        <v>180</v>
      </c>
      <c r="C41" t="s">
        <v>109</v>
      </c>
      <c r="D41" t="s">
        <v>338</v>
      </c>
    </row>
    <row r="42" spans="1:4" x14ac:dyDescent="0.25">
      <c r="A42" t="str">
        <f>IF(Form!$AA$4="TR",Metinler!B42,IF(Form!$AA$4="EN",Metinler!C42,IF(Form!$AA$4="RU",Metinler!D42,"HATA!")))</f>
        <v>Automatic Door</v>
      </c>
      <c r="B42" t="s">
        <v>182</v>
      </c>
      <c r="C42" t="s">
        <v>181</v>
      </c>
      <c r="D42" t="s">
        <v>372</v>
      </c>
    </row>
    <row r="43" spans="1:4" x14ac:dyDescent="0.25">
      <c r="A43" t="str">
        <f>IF(Form!$AA$4="TR",Metinler!B43,IF(Form!$AA$4="EN",Metinler!C43,IF(Form!$AA$4="RU",Metinler!D43,"HATA!")))</f>
        <v>Landing Door</v>
      </c>
      <c r="B43" t="s">
        <v>184</v>
      </c>
      <c r="C43" t="s">
        <v>183</v>
      </c>
      <c r="D43" t="s">
        <v>339</v>
      </c>
    </row>
    <row r="44" spans="1:4" x14ac:dyDescent="0.25">
      <c r="A44" t="str">
        <f>IF(Form!$AA$4="TR",Metinler!B44,IF(Form!$AA$4="EN",Metinler!C44,IF(Form!$AA$4="RU",Metinler!D44,"HATA!")))</f>
        <v>Door Mot Volt</v>
      </c>
      <c r="B44" t="s">
        <v>213</v>
      </c>
      <c r="C44" t="s">
        <v>214</v>
      </c>
      <c r="D44" t="s">
        <v>340</v>
      </c>
    </row>
    <row r="45" spans="1:4" x14ac:dyDescent="0.25">
      <c r="A45" t="str">
        <f>IF(Form!$AA$4="TR",Metinler!B45,IF(Form!$AA$4="EN",Metinler!C45,IF(Form!$AA$4="RU",Metinler!D45,"HATA!")))</f>
        <v>2nd Door (if any)</v>
      </c>
      <c r="B45" t="s">
        <v>185</v>
      </c>
      <c r="C45" t="s">
        <v>108</v>
      </c>
      <c r="D45" t="s">
        <v>342</v>
      </c>
    </row>
    <row r="46" spans="1:4" x14ac:dyDescent="0.25">
      <c r="A46" t="str">
        <f>IF(Form!$AA$4="TR",Metinler!B46,IF(Form!$AA$4="EN",Metinler!C46,IF(Form!$AA$4="RU",Metinler!D46,"HATA!")))</f>
        <v>Automatic Door</v>
      </c>
      <c r="B46" t="s">
        <v>182</v>
      </c>
      <c r="C46" t="s">
        <v>181</v>
      </c>
      <c r="D46" t="s">
        <v>372</v>
      </c>
    </row>
    <row r="47" spans="1:4" x14ac:dyDescent="0.25">
      <c r="A47" t="str">
        <f>IF(Form!$AA$4="TR",Metinler!B47,IF(Form!$AA$4="EN",Metinler!C47,IF(Form!$AA$4="RU",Metinler!D47,"HATA!")))</f>
        <v>Landing Door</v>
      </c>
      <c r="B47" t="s">
        <v>184</v>
      </c>
      <c r="C47" t="s">
        <v>183</v>
      </c>
      <c r="D47" t="s">
        <v>339</v>
      </c>
    </row>
    <row r="48" spans="1:4" x14ac:dyDescent="0.25">
      <c r="A48" t="str">
        <f>IF(Form!$AA$4="TR",Metinler!B48,IF(Form!$AA$4="EN",Metinler!C48,IF(Form!$AA$4="RU",Metinler!D48,"HATA!")))</f>
        <v>Door Mot Volt</v>
      </c>
      <c r="B48" t="s">
        <v>213</v>
      </c>
      <c r="C48" t="s">
        <v>214</v>
      </c>
      <c r="D48" t="s">
        <v>340</v>
      </c>
    </row>
    <row r="49" spans="1:4" x14ac:dyDescent="0.25">
      <c r="A49" t="str">
        <f>IF(Form!$AA$4="TR",Metinler!B49,IF(Form!$AA$4="EN",Metinler!C49,IF(Form!$AA$4="RU",Metinler!D49,"HATA!")))</f>
        <v>Please fill the 'Form A' for 2nd door.</v>
      </c>
      <c r="B49" t="s">
        <v>303</v>
      </c>
      <c r="C49" t="s">
        <v>304</v>
      </c>
      <c r="D49" t="s">
        <v>373</v>
      </c>
    </row>
    <row r="50" spans="1:4" x14ac:dyDescent="0.25">
      <c r="A50" t="str">
        <f>IF(Form!$AA$4="TR",Metinler!B50,IF(Form!$AA$4="EN",Metinler!C50,IF(Form!$AA$4="RU",Metinler!D50,"HATA!")))</f>
        <v>Door Lock Magnet</v>
      </c>
      <c r="B50" t="s">
        <v>186</v>
      </c>
      <c r="C50" t="s">
        <v>7</v>
      </c>
      <c r="D50" t="s">
        <v>374</v>
      </c>
    </row>
    <row r="51" spans="1:4" x14ac:dyDescent="0.25">
      <c r="A51" t="str">
        <f>IF(Form!$AA$4="TR",Metinler!B51,IF(Form!$AA$4="EN",Metinler!C51,IF(Form!$AA$4="RU",Metinler!D51,"HATA!")))</f>
        <v>VVVF for 3-Phase Door</v>
      </c>
      <c r="B51" t="s">
        <v>187</v>
      </c>
      <c r="C51" t="s">
        <v>151</v>
      </c>
      <c r="D51" t="s">
        <v>343</v>
      </c>
    </row>
    <row r="52" spans="1:4" x14ac:dyDescent="0.25">
      <c r="A52" t="str">
        <f>IF(Form!$AA$4="TR",Metinler!B52,IF(Form!$AA$4="EN",Metinler!C52,IF(Form!$AA$4="RU",Metinler!D52,"HATA!")))</f>
        <v>Inverter Options for VVVF Lifts</v>
      </c>
      <c r="B52" t="s">
        <v>188</v>
      </c>
      <c r="C52" t="s">
        <v>120</v>
      </c>
      <c r="D52" t="s">
        <v>344</v>
      </c>
    </row>
    <row r="53" spans="1:4" x14ac:dyDescent="0.25">
      <c r="A53" t="str">
        <f>IF(Form!$AA$4="TR",Metinler!B53,IF(Form!$AA$4="EN",Metinler!C53,IF(Form!$AA$4="RU",Metinler!D53,"HATA!")))</f>
        <v>Inverter Model</v>
      </c>
      <c r="B53" t="s">
        <v>189</v>
      </c>
      <c r="C53" t="s">
        <v>152</v>
      </c>
      <c r="D53" t="s">
        <v>345</v>
      </c>
    </row>
    <row r="54" spans="1:4" x14ac:dyDescent="0.25">
      <c r="A54" t="str">
        <f>IF(Form!$AA$4="TR",Metinler!B54,IF(Form!$AA$4="EN",Metinler!C54,IF(Form!$AA$4="RU",Metinler!D54,"HATA!")))</f>
        <v>Encoder Cards</v>
      </c>
      <c r="B54" t="s">
        <v>190</v>
      </c>
      <c r="C54" t="s">
        <v>8</v>
      </c>
      <c r="D54" t="s">
        <v>375</v>
      </c>
    </row>
    <row r="55" spans="1:4" x14ac:dyDescent="0.25">
      <c r="A55" t="str">
        <f>IF(Form!$AA$4="TR",Metinler!B55,IF(Form!$AA$4="EN",Metinler!C55,IF(Form!$AA$4="RU",Metinler!D55,"HATA!")))</f>
        <v>Options &amp; Other Specifications</v>
      </c>
      <c r="B55" t="s">
        <v>191</v>
      </c>
      <c r="C55" t="s">
        <v>131</v>
      </c>
      <c r="D55" t="s">
        <v>346</v>
      </c>
    </row>
    <row r="56" spans="1:4" x14ac:dyDescent="0.25">
      <c r="A56" t="str">
        <f>IF(Form!$AA$4="TR",Metinler!B56,IF(Form!$AA$4="EN",Metinler!C56,IF(Form!$AA$4="RU",Metinler!D56,"HATA!")))</f>
        <v>Emergency Rescue Device</v>
      </c>
      <c r="B56" t="s">
        <v>192</v>
      </c>
      <c r="C56" t="s">
        <v>118</v>
      </c>
      <c r="D56" t="s">
        <v>370</v>
      </c>
    </row>
    <row r="57" spans="1:4" x14ac:dyDescent="0.25">
      <c r="A57" t="str">
        <f>IF(Form!$AA$4="TR",Metinler!B57,IF(Form!$AA$4="EN",Metinler!C57,IF(Form!$AA$4="RU",Metinler!D57,"HATA!")))</f>
        <v>Valve</v>
      </c>
      <c r="B57" t="s">
        <v>193</v>
      </c>
      <c r="C57" t="s">
        <v>16</v>
      </c>
      <c r="D57" t="s">
        <v>347</v>
      </c>
    </row>
    <row r="58" spans="1:4" x14ac:dyDescent="0.25">
      <c r="A58" t="str">
        <f>IF(Form!$AA$4="TR",Metinler!B58,IF(Form!$AA$4="EN",Metinler!C58,IF(Form!$AA$4="RU",Metinler!D58,"HATA!")))</f>
        <v>Safety Circuit</v>
      </c>
      <c r="B58" t="s">
        <v>292</v>
      </c>
      <c r="C58" t="s">
        <v>119</v>
      </c>
      <c r="D58" t="s">
        <v>348</v>
      </c>
    </row>
    <row r="59" spans="1:4" x14ac:dyDescent="0.25">
      <c r="A59" t="str">
        <f>IF(Form!$AA$4="TR",Metinler!B59,IF(Form!$AA$4="EN",Metinler!C59,IF(Form!$AA$4="RU",Metinler!D59,"HATA!")))</f>
        <v>Control Panel Type</v>
      </c>
      <c r="B59" t="s">
        <v>194</v>
      </c>
      <c r="C59" t="s">
        <v>195</v>
      </c>
      <c r="D59" t="s">
        <v>326</v>
      </c>
    </row>
    <row r="60" spans="1:4" x14ac:dyDescent="0.25">
      <c r="A60" t="str">
        <f>IF(Form!$AA$4="TR",Metinler!B60,IF(Form!$AA$4="EN",Metinler!C60,IF(Form!$AA$4="RU",Metinler!D60,"HATA!")))</f>
        <v>Base for Control Panel</v>
      </c>
      <c r="B60" t="s">
        <v>278</v>
      </c>
      <c r="C60" t="s">
        <v>129</v>
      </c>
      <c r="D60" t="s">
        <v>349</v>
      </c>
    </row>
    <row r="61" spans="1:4" x14ac:dyDescent="0.25">
      <c r="A61" t="str">
        <f>IF(Form!$AA$4="TR",Metinler!B61,IF(Form!$AA$4="EN",Metinler!C61,IF(Form!$AA$4="RU",Metinler!D61,"HATA!")))</f>
        <v>Contactor Type</v>
      </c>
      <c r="B61" t="s">
        <v>196</v>
      </c>
      <c r="C61" t="s">
        <v>197</v>
      </c>
      <c r="D61" t="s">
        <v>350</v>
      </c>
    </row>
    <row r="62" spans="1:4" x14ac:dyDescent="0.25">
      <c r="A62" t="str">
        <f>IF(Form!$AA$4="TR",Metinler!B62,IF(Form!$AA$4="EN",Metinler!C62,IF(Form!$AA$4="RU",Metinler!D62,"HATA!")))</f>
        <v>POSG Coil Voltage</v>
      </c>
      <c r="B62" t="s">
        <v>216</v>
      </c>
      <c r="C62" t="s">
        <v>139</v>
      </c>
      <c r="D62" t="s">
        <v>369</v>
      </c>
    </row>
    <row r="63" spans="1:4" x14ac:dyDescent="0.25">
      <c r="A63" t="str">
        <f>IF(Form!$AA$4="TR",Metinler!B63,IF(Form!$AA$4="EN",Metinler!C63,IF(Form!$AA$4="RU",Metinler!D63,"HATA!")))</f>
        <v>Re-levell. &amp; Adv. Door Opening</v>
      </c>
      <c r="B63" t="s">
        <v>198</v>
      </c>
      <c r="C63" t="s">
        <v>154</v>
      </c>
      <c r="D63" t="s">
        <v>368</v>
      </c>
    </row>
    <row r="64" spans="1:4" x14ac:dyDescent="0.25">
      <c r="A64" t="str">
        <f>IF(Form!$AA$4="TR",Metinler!B64,IF(Form!$AA$4="EN",Metinler!C64,IF(Form!$AA$4="RU",Metinler!D64,"HATA!")))</f>
        <v>Screen. Mot. Cable for VF (7M)</v>
      </c>
      <c r="B64" t="s">
        <v>215</v>
      </c>
      <c r="C64" t="s">
        <v>153</v>
      </c>
      <c r="D64" t="s">
        <v>361</v>
      </c>
    </row>
    <row r="65" spans="1:4" x14ac:dyDescent="0.25">
      <c r="A65" t="str">
        <f>IF(Form!$AA$4="TR",Metinler!B65,IF(Form!$AA$4="EN",Metinler!C65,IF(Form!$AA$4="RU",Metinler!D65,"HATA!")))</f>
        <v>Mains Supply Inside CP</v>
      </c>
      <c r="B65" t="s">
        <v>274</v>
      </c>
      <c r="C65" t="s">
        <v>275</v>
      </c>
      <c r="D65" t="s">
        <v>367</v>
      </c>
    </row>
    <row r="66" spans="1:4" x14ac:dyDescent="0.25">
      <c r="A66" t="str">
        <f>IF(Form!$AA$4="TR",Metinler!B66,IF(Form!$AA$4="EN",Metinler!C66,IF(Form!$AA$4="RU",Metinler!D66,"HATA!")))</f>
        <v>Inspection box is included.</v>
      </c>
      <c r="B66" t="s">
        <v>199</v>
      </c>
      <c r="C66" t="s">
        <v>142</v>
      </c>
      <c r="D66" t="s">
        <v>351</v>
      </c>
    </row>
    <row r="67" spans="1:4" x14ac:dyDescent="0.25">
      <c r="A67" t="str">
        <f>IF(Form!$AA$4="TR",Metinler!B67,IF(Form!$AA$4="EN",Metinler!C67,IF(Form!$AA$4="RU",Metinler!D67,"HATA!")))</f>
        <v>Car and Landing Operator Panels</v>
      </c>
      <c r="B67" t="s">
        <v>200</v>
      </c>
      <c r="C67" t="s">
        <v>201</v>
      </c>
      <c r="D67" t="s">
        <v>376</v>
      </c>
    </row>
    <row r="68" spans="1:4" x14ac:dyDescent="0.25">
      <c r="A68" t="str">
        <f>IF(Form!$AA$4="TR",Metinler!B68,IF(Form!$AA$4="EN",Metinler!C68,IF(Form!$AA$4="RU",Metinler!D68,"HATA!")))</f>
        <v>COP</v>
      </c>
      <c r="B68" t="s">
        <v>92</v>
      </c>
      <c r="C68" t="s">
        <v>92</v>
      </c>
      <c r="D68" t="s">
        <v>457</v>
      </c>
    </row>
    <row r="69" spans="1:4" x14ac:dyDescent="0.25">
      <c r="A69" t="str">
        <f>IF(Form!$AA$4="TR",Metinler!B69,IF(Form!$AA$4="EN",Metinler!C69,IF(Form!$AA$4="RU",Metinler!D69,"HATA!")))</f>
        <v>Display</v>
      </c>
      <c r="B69" t="s">
        <v>448</v>
      </c>
      <c r="C69" t="s">
        <v>447</v>
      </c>
      <c r="D69" t="s">
        <v>458</v>
      </c>
    </row>
    <row r="70" spans="1:4" x14ac:dyDescent="0.25">
      <c r="A70" t="str">
        <f>IF(Form!$AA$4="TR",Metinler!B70,IF(Form!$AA$4="EN",Metinler!C70,IF(Form!$AA$4="RU",Metinler!D70,"HATA!")))</f>
        <v>Mounting Type</v>
      </c>
      <c r="B70" t="s">
        <v>462</v>
      </c>
      <c r="C70" t="s">
        <v>465</v>
      </c>
      <c r="D70" t="s">
        <v>468</v>
      </c>
    </row>
    <row r="71" spans="1:4" x14ac:dyDescent="0.25">
      <c r="A71" t="str">
        <f>IF(Form!$AA$4="TR",Metinler!B71,IF(Form!$AA$4="EN",Metinler!C71,IF(Form!$AA$4="RU",Metinler!D71,"HATA!")))</f>
        <v>LOPs</v>
      </c>
      <c r="B71" t="s">
        <v>137</v>
      </c>
      <c r="C71" t="s">
        <v>137</v>
      </c>
      <c r="D71" t="s">
        <v>365</v>
      </c>
    </row>
    <row r="72" spans="1:4" x14ac:dyDescent="0.25">
      <c r="A72" t="str">
        <f>IF(Form!$AA$4="TR",Metinler!B72,IF(Form!$AA$4="EN",Metinler!C72,IF(Form!$AA$4="RU",Metinler!D72,"HATA!")))</f>
        <v>Floor Names</v>
      </c>
      <c r="B72" t="s">
        <v>202</v>
      </c>
      <c r="C72" t="s">
        <v>138</v>
      </c>
      <c r="D72" t="s">
        <v>352</v>
      </c>
    </row>
    <row r="73" spans="1:4" x14ac:dyDescent="0.25">
      <c r="A73" t="str">
        <f>IF(Form!$AA$4="TR",Metinler!B73,IF(Form!$AA$4="EN",Metinler!C73,IF(Form!$AA$4="RU",Metinler!D73,"HATA!")))</f>
        <v>SD Card for Voice Announcer</v>
      </c>
      <c r="B73" t="s">
        <v>472</v>
      </c>
      <c r="C73" t="s">
        <v>473</v>
      </c>
      <c r="D73" t="s">
        <v>474</v>
      </c>
    </row>
    <row r="74" spans="1:4" x14ac:dyDescent="0.25">
      <c r="A74" t="str">
        <f>IF(Form!$AA$4="TR",Metinler!B74,IF(Form!$AA$4="EN",Metinler!C74,IF(Form!$AA$4="RU",Metinler!D74,"HATA!")))</f>
        <v>Back-light Company Logo</v>
      </c>
      <c r="B74" t="s">
        <v>203</v>
      </c>
      <c r="C74" t="s">
        <v>132</v>
      </c>
      <c r="D74" t="s">
        <v>353</v>
      </c>
    </row>
    <row r="75" spans="1:4" x14ac:dyDescent="0.25">
      <c r="A75" t="str">
        <f>IF(Form!$AA$4="TR",Metinler!B75,IF(Form!$AA$4="EN",Metinler!C75,IF(Form!$AA$4="RU",Metinler!D75,"HATA!")))</f>
        <v>2nd Intercom Module</v>
      </c>
      <c r="B75" t="s">
        <v>204</v>
      </c>
      <c r="C75" t="s">
        <v>134</v>
      </c>
      <c r="D75" t="s">
        <v>354</v>
      </c>
    </row>
    <row r="76" spans="1:4" x14ac:dyDescent="0.25">
      <c r="A76" t="str">
        <f>IF(Form!$AA$4="TR",Metinler!B76,IF(Form!$AA$4="EN",Metinler!C76,IF(Form!$AA$4="RU",Metinler!D76,"HATA!")))</f>
        <v>Laser Logo for LOPs</v>
      </c>
      <c r="B76" t="s">
        <v>205</v>
      </c>
      <c r="C76" t="s">
        <v>133</v>
      </c>
      <c r="D76" t="s">
        <v>364</v>
      </c>
    </row>
    <row r="77" spans="1:4" x14ac:dyDescent="0.25">
      <c r="A77" t="str">
        <f>IF(Form!$AA$4="TR",Metinler!B77,IF(Form!$AA$4="EN",Metinler!C77,IF(Form!$AA$4="RU",Metinler!D77,"HATA!")))</f>
        <v>Cable Set for SC24 Board</v>
      </c>
      <c r="B77" t="s">
        <v>206</v>
      </c>
      <c r="C77" t="s">
        <v>135</v>
      </c>
      <c r="D77" t="s">
        <v>377</v>
      </c>
    </row>
    <row r="78" spans="1:4" x14ac:dyDescent="0.25">
      <c r="A78" t="str">
        <f>IF(Form!$AA$4="TR",Metinler!B78,IF(Form!$AA$4="EN",Metinler!C78,IF(Form!$AA$4="RU",Metinler!D78,"HATA!")))</f>
        <v>Cable Set for SL Boards</v>
      </c>
      <c r="B78" t="s">
        <v>217</v>
      </c>
      <c r="C78" t="s">
        <v>136</v>
      </c>
      <c r="D78" t="s">
        <v>378</v>
      </c>
    </row>
    <row r="79" spans="1:4" x14ac:dyDescent="0.25">
      <c r="A79" t="str">
        <f>IF(Form!$AA$4="TR",Metinler!B79,IF(Form!$AA$4="EN",Metinler!C79,IF(Form!$AA$4="RU",Metinler!D79,"HATA!")))</f>
        <v>COP to Insp. Box Connection Cable</v>
      </c>
      <c r="B79" t="s">
        <v>218</v>
      </c>
      <c r="C79" t="s">
        <v>141</v>
      </c>
      <c r="D79" t="s">
        <v>362</v>
      </c>
    </row>
    <row r="80" spans="1:4" x14ac:dyDescent="0.25">
      <c r="A80" t="str">
        <f>IF(Form!$AA$4="TR",Metinler!B80,IF(Form!$AA$4="EN",Metinler!C80,IF(Form!$AA$4="RU",Metinler!D80,"HATA!")))</f>
        <v>Blank YES/NO options will be assumed as 'NO'.</v>
      </c>
      <c r="B80" t="s">
        <v>207</v>
      </c>
      <c r="C80" t="s">
        <v>143</v>
      </c>
      <c r="D80" t="s">
        <v>366</v>
      </c>
    </row>
    <row r="81" spans="1:4" x14ac:dyDescent="0.25">
      <c r="A81" t="str">
        <f>IF(Form!$AA$4="TR",Metinler!B81,IF(Form!$AA$4="EN",Metinler!C81,IF(Form!$AA$4="RU",Metinler!D81,"HATA!")))</f>
        <v>Notes</v>
      </c>
      <c r="B81" t="s">
        <v>208</v>
      </c>
      <c r="C81" t="s">
        <v>155</v>
      </c>
      <c r="D81" t="s">
        <v>363</v>
      </c>
    </row>
    <row r="82" spans="1:4" x14ac:dyDescent="0.25">
      <c r="A82" t="str">
        <f>IF(Form!$AA$4="TR",Metinler!B82,IF(Form!$AA$4="EN",Metinler!C82,IF(Form!$AA$4="RU",Metinler!D82,"HATA!")))</f>
        <v>Order Confirmation</v>
      </c>
      <c r="B82" t="s">
        <v>209</v>
      </c>
      <c r="C82" t="s">
        <v>10</v>
      </c>
      <c r="D82" t="s">
        <v>355</v>
      </c>
    </row>
    <row r="83" spans="1:4" x14ac:dyDescent="0.25">
      <c r="A83" t="str">
        <f>IF(Form!$AA$4="TR",Metinler!B83,IF(Form!$AA$4="EN",Metinler!C83,IF(Form!$AA$4="RU",Metinler!D83,"HATA!")))</f>
        <v>Please mark opening combinations of the doors below.</v>
      </c>
      <c r="B83" t="s">
        <v>286</v>
      </c>
      <c r="C83" t="s">
        <v>287</v>
      </c>
      <c r="D83" t="s">
        <v>379</v>
      </c>
    </row>
    <row r="84" spans="1:4" x14ac:dyDescent="0.25">
      <c r="A84" t="str">
        <f>IF(Form!$AA$4="TR",Metinler!B84,IF(Form!$AA$4="EN",Metinler!C84,IF(Form!$AA$4="RU",Metinler!D84,"HATA!")))</f>
        <v>Door A</v>
      </c>
      <c r="B84" t="s">
        <v>289</v>
      </c>
      <c r="C84" t="s">
        <v>284</v>
      </c>
      <c r="D84" t="s">
        <v>356</v>
      </c>
    </row>
    <row r="85" spans="1:4" x14ac:dyDescent="0.25">
      <c r="A85" t="str">
        <f>IF(Form!$AA$4="TR",Metinler!B85,IF(Form!$AA$4="EN",Metinler!C85,IF(Form!$AA$4="RU",Metinler!D85,"HATA!")))</f>
        <v>Door B</v>
      </c>
      <c r="B85" t="s">
        <v>290</v>
      </c>
      <c r="C85" t="s">
        <v>285</v>
      </c>
      <c r="D85" t="s">
        <v>357</v>
      </c>
    </row>
    <row r="86" spans="1:4" x14ac:dyDescent="0.25">
      <c r="A86" t="str">
        <f>IF(Form!$AA$4="TR",Metinler!B86,IF(Form!$AA$4="EN",Metinler!C86,IF(Form!$AA$4="RU",Metinler!D86,"HATA!")))</f>
        <v>Floors</v>
      </c>
      <c r="B86" t="s">
        <v>291</v>
      </c>
      <c r="C86" t="s">
        <v>288</v>
      </c>
      <c r="D86" t="s">
        <v>358</v>
      </c>
    </row>
    <row r="87" spans="1:4" x14ac:dyDescent="0.25">
      <c r="A87" t="str">
        <f>IF(Form!$AA$4="TR",Metinler!B87,IF(Form!$AA$4="EN",Metinler!C87,IF(Form!$AA$4="RU",Metinler!D87,"HATA!")))</f>
        <v>Floor to Floor Distances (mm)</v>
      </c>
      <c r="B87" t="s">
        <v>299</v>
      </c>
      <c r="C87" t="s">
        <v>302</v>
      </c>
      <c r="D87" t="s">
        <v>359</v>
      </c>
    </row>
    <row r="88" spans="1:4" x14ac:dyDescent="0.25">
      <c r="A88" t="str">
        <f>IF(Form!$AA$4="TR",Metinler!B88,IF(Form!$AA$4="EN",Metinler!C88,IF(Form!$AA$4="RU",Metinler!D88,"HATA!")))</f>
        <v>Distance from top floor LOP to Control Panel =&gt;</v>
      </c>
      <c r="B88" t="s">
        <v>300</v>
      </c>
      <c r="C88" t="s">
        <v>301</v>
      </c>
      <c r="D88" t="s">
        <v>360</v>
      </c>
    </row>
    <row r="89" spans="1:4" x14ac:dyDescent="0.25">
      <c r="A89" t="str">
        <f>IF(Form!$AA$4="TR",Metinler!B89,IF(Form!$AA$4="EN",Metinler!C89,IF(Form!$AA$4="RU",Metinler!D89,"HATA!")))</f>
        <v>Shaft Pit =&gt;</v>
      </c>
      <c r="B89" t="s">
        <v>497</v>
      </c>
      <c r="C89" t="s">
        <v>496</v>
      </c>
      <c r="D89" t="s">
        <v>495</v>
      </c>
    </row>
    <row r="90" spans="1:4" x14ac:dyDescent="0.25">
      <c r="A90" t="str">
        <f>IF(Form!$AA$4="TR",Metinler!B90,IF(Form!$AA$4="EN",Metinler!C90,IF(Form!$AA$4="RU",Metinler!D90,"HATA!")))</f>
        <v>Please fill the 'Form A' for floor to floor distances.</v>
      </c>
      <c r="B90" t="s">
        <v>306</v>
      </c>
      <c r="C90" t="s">
        <v>305</v>
      </c>
      <c r="D90" t="s">
        <v>380</v>
      </c>
    </row>
  </sheetData>
  <sheetProtection algorithmName="SHA-512" hashValue="nIsCadjGoXqlq5B74t1Nr8f9ypDOiWjFL5SA6s2p8Qg7bGBJfJxAZ3nxighJjqaJmAxbx7xpVUCGC8WrRB9nZw==" saltValue="H6lH0dV229xMNiLhsdnr/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Form</vt:lpstr>
      <vt:lpstr>Form A</vt:lpstr>
      <vt:lpstr>Metinler</vt:lpstr>
      <vt:lpstr>Form!Yazdırma_Alanı</vt:lpstr>
      <vt:lpstr>'Form A'!Yazdırma_Alanı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ETERZAN</dc:creator>
  <cp:lastModifiedBy>Emrah Terzan</cp:lastModifiedBy>
  <cp:lastPrinted>2019-02-11T08:45:21Z</cp:lastPrinted>
  <dcterms:created xsi:type="dcterms:W3CDTF">2016-01-27T15:02:36Z</dcterms:created>
  <dcterms:modified xsi:type="dcterms:W3CDTF">2019-10-29T18:44:02Z</dcterms:modified>
</cp:coreProperties>
</file>